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085" activeTab="0"/>
  </bookViews>
  <sheets>
    <sheet name="2024" sheetId="1" r:id="rId1"/>
  </sheets>
  <externalReferences>
    <externalReference r:id="rId4"/>
    <externalReference r:id="rId5"/>
  </externalReferences>
  <definedNames>
    <definedName name="Акцизы">'[1]акт сверки - старый'!#REF!</definedName>
    <definedName name="Акцизы1">'[2]акт сверки - старый'!#REF!</definedName>
    <definedName name="_xlnm.Print_Titles" localSheetId="0">'2024'!$9:$11</definedName>
    <definedName name="_xlnm.Print_Area" localSheetId="0">'2024'!$A$1:$C$334</definedName>
  </definedNames>
  <calcPr fullCalcOnLoad="1"/>
</workbook>
</file>

<file path=xl/sharedStrings.xml><?xml version="1.0" encoding="utf-8"?>
<sst xmlns="http://schemas.openxmlformats.org/spreadsheetml/2006/main" count="543" uniqueCount="526">
  <si>
    <t>БЕЗВОЗМЕЗДНЫЕ ПОСТУПЛЕНИЯ ОТ ДРУГИХ БЮДЖЕТОВ БЮДЖЕТНОЙ СИСТЕМЫ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</si>
  <si>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</si>
  <si>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</si>
  <si>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</si>
  <si>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</si>
  <si>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</si>
  <si>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</si>
  <si>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</si>
  <si>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</si>
  <si>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</si>
  <si>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</si>
  <si>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</si>
  <si>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</si>
  <si>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</si>
  <si>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</si>
  <si>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</si>
  <si>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</si>
  <si>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</si>
  <si>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</si>
  <si>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</si>
  <si>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</si>
  <si>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И КОМПЕНСАЦИИ ЗАТРАТ ГОСУДАРСТВА</t>
  </si>
  <si>
    <t>05 04</t>
  </si>
  <si>
    <t>Прикладные научные исследования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</si>
  <si>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</si>
  <si>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</si>
  <si>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</si>
  <si>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</si>
  <si>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</si>
  <si>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</si>
  <si>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</si>
  <si>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Налог на доходы физических лиц в виде фиксированных авансовых платежей с доходов, полученных физическими лицами,  являющимися иностранными гражданами, осуществляющими трудовую деятельность по найму на основании патента в соответствии со статьей 227.1 НК РФ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</si>
  <si>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</si>
  <si>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</si>
  <si>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</si>
  <si>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</si>
  <si>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04 05 </t>
  </si>
  <si>
    <t>Сельское хозяйство и рыболовство</t>
  </si>
  <si>
    <t>в том числе: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</si>
  <si>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</si>
  <si>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</si>
  <si>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</si>
  <si>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07 03</t>
  </si>
  <si>
    <t>Дополнительное образование детей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</si>
  <si>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</si>
  <si>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</si>
  <si>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</si>
  <si>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</si>
  <si>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</si>
  <si>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городского округа</t>
  </si>
  <si>
    <t>1 14 06300 00 0000 430</t>
  </si>
  <si>
    <t>ДЕФИЦИТ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</si>
  <si>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</si>
  <si>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</si>
  <si>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</si>
  <si>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2 02 10000 00 0000 151</t>
  </si>
  <si>
    <t>2 02 15001 04 0000 151</t>
  </si>
  <si>
    <t>2 02 20000 00 0000 151</t>
  </si>
  <si>
    <t>2 02 30000 00 0000 151</t>
  </si>
  <si>
    <t>Иные межбюджетные трансферты</t>
  </si>
  <si>
    <t>2 02 40000 00 0000 151</t>
  </si>
  <si>
    <t>11 05</t>
  </si>
  <si>
    <t>Другие вопросы в области физической культуры и спорта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</si>
  <si>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</si>
  <si>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</si>
  <si>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</si>
  <si>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</si>
  <si>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</si>
  <si>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</si>
  <si>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</si>
  <si>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</si>
  <si>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Субсидии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</t>
  </si>
  <si>
    <t>07 05</t>
  </si>
  <si>
    <t>Профессиональная подготовка, переподготовка и повышение квалификации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</si>
  <si>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</si>
  <si>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</si>
  <si>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</si>
  <si>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1 05 01050 01 0000 110</t>
  </si>
  <si>
    <t>Минимальный налог, зачисляемый в бюджеты субъектов РФ</t>
  </si>
  <si>
    <t>тыс. рублей</t>
  </si>
  <si>
    <t>Код бюджетной классификации РФ</t>
  </si>
  <si>
    <t>ВСЕГО  ДОХОДОВ</t>
  </si>
  <si>
    <t>ВСЕГО РАСХОДОВ</t>
  </si>
  <si>
    <t xml:space="preserve"> </t>
  </si>
  <si>
    <t>ОБЩЕГОСУДАРСТВЕННЫЕ ВОПРОСЫ</t>
  </si>
  <si>
    <t xml:space="preserve"> Обеспечение проведения выборов и референдумов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</si>
  <si>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</si>
  <si>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</si>
  <si>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</si>
  <si>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</si>
  <si>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</si>
  <si>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</si>
  <si>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</si>
  <si>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</si>
  <si>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</si>
  <si>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</si>
  <si>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ОБРАЗОВАНИЕ</t>
  </si>
  <si>
    <t>СОЦИАЛЬНАЯ ПОЛИТИКА</t>
  </si>
  <si>
    <t>Пенсионное обеспечение</t>
  </si>
  <si>
    <t>01 03</t>
  </si>
  <si>
    <t>01 04</t>
  </si>
  <si>
    <t>01 06</t>
  </si>
  <si>
    <t>01 07</t>
  </si>
  <si>
    <t>04 08</t>
  </si>
  <si>
    <t>04 09</t>
  </si>
  <si>
    <t>05 01</t>
  </si>
  <si>
    <t>05 02</t>
  </si>
  <si>
    <t>07 01</t>
  </si>
  <si>
    <t>07 02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</si>
  <si>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</si>
  <si>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</si>
  <si>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</si>
  <si>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</si>
  <si>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</si>
  <si>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</si>
  <si>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</si>
  <si>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</si>
  <si>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07 00</t>
  </si>
  <si>
    <t>06 00</t>
  </si>
  <si>
    <t>05 00</t>
  </si>
  <si>
    <t>04 00</t>
  </si>
  <si>
    <t>03 00</t>
  </si>
  <si>
    <t>01 00</t>
  </si>
  <si>
    <t>1 00 00000 00 0000 000</t>
  </si>
  <si>
    <t xml:space="preserve">1 01 00000 00 0000 000 </t>
  </si>
  <si>
    <t>НАЛОГИ  НА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</si>
  <si>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</si>
  <si>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</si>
  <si>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</si>
  <si>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</si>
  <si>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1 01 02040 01 0000 110</t>
  </si>
  <si>
    <t>НАЛОГИ  НА  СОВОКУПНЫЙ 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</si>
  <si>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</si>
  <si>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</si>
  <si>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</si>
  <si>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 НА  ИМУЩЕСТВО</t>
  </si>
  <si>
    <t>Налог на имущество физических лиц</t>
  </si>
  <si>
    <t>Налог на игорный бизнес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</si>
  <si>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</si>
  <si>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</si>
  <si>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</si>
  <si>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</si>
  <si>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</si>
  <si>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</si>
  <si>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</si>
  <si>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</si>
  <si>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</si>
  <si>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</si>
  <si>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</si>
  <si>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</si>
  <si>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</si>
  <si>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</si>
  <si>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</si>
  <si>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1 09 00000 00 0000 000</t>
  </si>
  <si>
    <t>1 09 04000 00 0000 110</t>
  </si>
  <si>
    <t>Налоги на имущество</t>
  </si>
  <si>
    <t>1 09 04010 02 0000 110</t>
  </si>
  <si>
    <t>Налог на имущество предприятий</t>
  </si>
  <si>
    <t>Налог с продаж</t>
  </si>
  <si>
    <t>Прочие налоги и сборы (по отмененным местным налогам и сборам)</t>
  </si>
  <si>
    <t>Налог на рекламу</t>
  </si>
  <si>
    <t>1 11 00000 00 0000 000</t>
  </si>
  <si>
    <t>ДОХОДЫ  ОТ  ИСПОЛЬЗОВАНИЯ  ИМУЩЕСТВА,  НАХОДЯЩЕГОСЯ  В  ГОСУДАРСТВЕННОЙ  И  МУНИЦИПАЛЬНОЙ СОБСТВЕННОСТИ</t>
  </si>
  <si>
    <t>1 11 05000 00 0000 120</t>
  </si>
  <si>
    <t>1 11 05010 00 0000 120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</si>
  <si>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</si>
  <si>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</si>
  <si>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</si>
  <si>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</si>
  <si>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</si>
  <si>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</si>
  <si>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 ПОЛЬЗОВАНИИ 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</si>
  <si>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</si>
  <si>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</si>
  <si>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</si>
  <si>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</si>
  <si>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 ОТ  ПРОДАЖИ  МАТЕРИАЛЬНЫХ  И  НЕМАТЕРИАЛЬНЫХ  АКТИВОВ</t>
  </si>
  <si>
    <t>1 14 02000 00 0000 000</t>
  </si>
  <si>
    <t>1 16 00000 00 0000 000</t>
  </si>
  <si>
    <t>ШТРАФЫ,  САНКЦИИ,  ВОЗМЕЩЕНИЕ  УЩЕРБА</t>
  </si>
  <si>
    <t>1 17 00000 00 0000 000</t>
  </si>
  <si>
    <t>ПРОЧИЕ  НЕНАЛОГОВЫЕ  ДОХОДЫ</t>
  </si>
  <si>
    <t>1 17 05000 00 0000 180</t>
  </si>
  <si>
    <t xml:space="preserve">Прочие неналоговые  доходы </t>
  </si>
  <si>
    <t>ЗАДОЛЖЕННОСТЬ  И  ПЕРЕРАСЧЕТЫ ПО ОТМЕНЕННЫМ НАЛОГАМ, СБОРАМ И ИНЫМ ОБЯЗАТЕЛЬНЫМ ПЛАТЕЖАМ</t>
  </si>
  <si>
    <t>Другие вопросы в области национальной безопасности и правоохранительной деятельности</t>
  </si>
  <si>
    <t>Транспорт</t>
  </si>
  <si>
    <t>1 01 02030 01 0000 110</t>
  </si>
  <si>
    <t>1 06 01000 00 0000 110</t>
  </si>
  <si>
    <t>1 06 01020 04 0000 110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</si>
  <si>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</si>
  <si>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</si>
  <si>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</si>
  <si>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</si>
  <si>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</si>
  <si>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</si>
  <si>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1 06 05000 02 0000 110</t>
  </si>
  <si>
    <t xml:space="preserve">1 06 06000 00 0000 110 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</si>
  <si>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</si>
  <si>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</si>
  <si>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</si>
  <si>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Земельный налог (по обязательствам, возникшим до 1 января 2006 года)</t>
  </si>
  <si>
    <t>1 09 04040 01 0000 110</t>
  </si>
  <si>
    <t>Налог с имущества, переходящего в порядке наследования или дарения</t>
  </si>
  <si>
    <t>1 09 06000 02 0000 110</t>
  </si>
  <si>
    <t>1 09 06010 02 0000 110</t>
  </si>
  <si>
    <t>1 11 05020 00 0000 120</t>
  </si>
  <si>
    <t>1 11 05024 04 0000 120</t>
  </si>
  <si>
    <t>1 14 01000 00 0000 410</t>
  </si>
  <si>
    <t>Доходы от продажи квартир</t>
  </si>
  <si>
    <t>1 14 01040 04 0000 410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</si>
  <si>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</si>
  <si>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</si>
  <si>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</si>
  <si>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</si>
  <si>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</si>
  <si>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</si>
  <si>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</si>
  <si>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</si>
  <si>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1 09 07000 00 0000 110</t>
  </si>
  <si>
    <t>1 09 07010 00 0000 110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</si>
  <si>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</si>
  <si>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</si>
  <si>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</si>
  <si>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</si>
  <si>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продажи квартир, находящихся в собственности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</si>
  <si>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</si>
  <si>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</si>
  <si>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</si>
  <si>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</si>
  <si>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</si>
  <si>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</si>
  <si>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</si>
  <si>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03 14</t>
  </si>
  <si>
    <t>04 12</t>
  </si>
  <si>
    <t>05 03</t>
  </si>
  <si>
    <t>05 05</t>
  </si>
  <si>
    <t>06 05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</si>
  <si>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</si>
  <si>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</si>
  <si>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</si>
  <si>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Социальное обеспечение населения</t>
  </si>
  <si>
    <t>Охрана семьи и детства</t>
  </si>
  <si>
    <t xml:space="preserve">                                                                                 к решению Воронежской</t>
  </si>
  <si>
    <t>НАЛОГОВЫЕ И НЕНАЛОГОВЫЕ ДОХОДЫ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</si>
  <si>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</si>
  <si>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</si>
  <si>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                                                                            Приложение № 1</t>
  </si>
  <si>
    <t>1 11 09000 00 0000 120</t>
  </si>
  <si>
    <t>1 11 09044 04 0000 120</t>
  </si>
  <si>
    <t xml:space="preserve">ИТОГО  ДОХОДОВ </t>
  </si>
  <si>
    <t>1 14 06000 00 0000 430</t>
  </si>
  <si>
    <t>1 14 06010 00 0000 430</t>
  </si>
  <si>
    <t>1 14 06012 04 0000 430</t>
  </si>
  <si>
    <t>1 14 06020 00 0000 430</t>
  </si>
  <si>
    <t>1 14 06024 04 0000 430</t>
  </si>
  <si>
    <t xml:space="preserve">1 01 01000 00 0000 000 </t>
  </si>
  <si>
    <t>Налог на прибыль организаций</t>
  </si>
  <si>
    <t xml:space="preserve">1 01 01010 00 0000 000 </t>
  </si>
  <si>
    <t>Налог на прибыль организаций, зачисляемый в бюджеты бюджетной системы Российской Федерации по сооответствующим ставкам</t>
  </si>
  <si>
    <t>Налог на прибыль организаций, зачисляемый в бюджеты субъектов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</si>
  <si>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</si>
  <si>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</si>
  <si>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 xml:space="preserve">1 01 01012 02 0000 000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</si>
  <si>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</si>
  <si>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</si>
  <si>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Резервные фонды</t>
  </si>
  <si>
    <t>13 01</t>
  </si>
  <si>
    <t>13 00</t>
  </si>
  <si>
    <t>ОБСЛУЖИВАНИЕ ГОСУДАРСТВЕННОГО И МУНИЦИПАЛЬНОГО ДОЛГА</t>
  </si>
  <si>
    <t>11 00</t>
  </si>
  <si>
    <t>11 01</t>
  </si>
  <si>
    <t>ФИЗИЧЕСКАЯ КУЛЬТУРА И СПОРТ</t>
  </si>
  <si>
    <t>Физическая культура</t>
  </si>
  <si>
    <t>08 04</t>
  </si>
  <si>
    <t>01 11</t>
  </si>
  <si>
    <t>01 13</t>
  </si>
  <si>
    <t>01 05</t>
  </si>
  <si>
    <t>Судебная система</t>
  </si>
  <si>
    <t xml:space="preserve">КУЛЬТУРА, КИНЕМАТОГРАФИЯ </t>
  </si>
  <si>
    <t>Дорожное хозяйство (дорожные фонды)</t>
  </si>
  <si>
    <t>1 05 01010 00 0000 000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</si>
  <si>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</si>
  <si>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</si>
  <si>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</si>
  <si>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1 05 01020 00 0000 000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</si>
  <si>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</si>
  <si>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</si>
  <si>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</si>
  <si>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</si>
  <si>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</si>
  <si>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</si>
  <si>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</si>
  <si>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</si>
  <si>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</si>
  <si>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</si>
  <si>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</si>
  <si>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</si>
  <si>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</si>
  <si>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</si>
  <si>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</si>
  <si>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</si>
  <si>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Дотации бюджетам городских округов на выравнивание бюджетной обеспеченности </t>
  </si>
  <si>
    <t>1 13 01990 00 0000 130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</si>
  <si>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</si>
  <si>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</si>
  <si>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>Другие вопросы в области социальной политики</t>
  </si>
  <si>
    <t>10 06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</si>
  <si>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 </t>
  </si>
  <si>
    <t xml:space="preserve">Налог на доходы физических лиц с доходов, полученных физическими лицами в соответствии со статьей 228 НК РФ </t>
  </si>
  <si>
    <t>1 05 00000 02 0000 000</t>
  </si>
  <si>
    <t>1 05 03000 01 0000 110</t>
  </si>
  <si>
    <t>1 09 04052 04 0000 110</t>
  </si>
  <si>
    <t>1 09 07012 04 0000 110</t>
  </si>
  <si>
    <t>1 09 07032 04 0000 110</t>
  </si>
  <si>
    <t>1 11 05012 04 0000 120</t>
  </si>
  <si>
    <t xml:space="preserve">Прочие доходы от оказания платных услуг (работ) </t>
  </si>
  <si>
    <t>1 14 02040 04 0000 410</t>
  </si>
  <si>
    <t>1 14 02043 04 0000 410</t>
  </si>
  <si>
    <t xml:space="preserve">НАИМЕНОВАНИЕ </t>
  </si>
  <si>
    <t xml:space="preserve">Сумма </t>
  </si>
  <si>
    <t>1 11 05026 04 0000 120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</si>
  <si>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</si>
  <si>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</si>
  <si>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</si>
  <si>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</si>
  <si>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(плата за наем жилых помещений мунниципального жилищного фонда)</t>
  </si>
  <si>
    <t>1 11 09044 04 0001 120</t>
  </si>
  <si>
    <t>Платежи за право на заключение договоров на организацию ярмарок</t>
  </si>
  <si>
    <t>1 11 09044 04 0002 120</t>
  </si>
  <si>
    <t>1 11 09044 04 0003 120</t>
  </si>
  <si>
    <t>Плата за право использования земельных участков без предоставления земельных участков и установления сервитутов</t>
  </si>
  <si>
    <t>1 13 01070 00 0000 130</t>
  </si>
  <si>
    <t>Доходы от оказания информационных услуг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</si>
  <si>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</si>
  <si>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 (плата за предоставление сведений, содержащихся в информационной системе обеспечения градостроительной деятельности)</t>
  </si>
  <si>
    <t>1 14 13040 04 0000 410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</si>
  <si>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 </t>
  </si>
  <si>
    <t>1 16 01053 01 0000 140</t>
  </si>
  <si>
    <t>1 16 01063 01 0000 140</t>
  </si>
  <si>
    <t>1 16 01073 01 0000 140</t>
  </si>
  <si>
    <t>1 16 01074 01 0000 140</t>
  </si>
  <si>
    <t>1 16 01123 01 0000 140</t>
  </si>
  <si>
    <t>1 16 01154 01 0000 140</t>
  </si>
  <si>
    <t>1 16 01157 01 0000 140</t>
  </si>
  <si>
    <t>1 16 01193 01 0000 140</t>
  </si>
  <si>
    <t>1 16 01194 01 0000 140</t>
  </si>
  <si>
    <t>1 16 01203 01 0000 140</t>
  </si>
  <si>
    <t>1 16 02020 02 0000 140</t>
  </si>
  <si>
    <t>1 16 07010 04 0000 140</t>
  </si>
  <si>
    <t>1 16 07090 04 0000 140</t>
  </si>
  <si>
    <t>1 16 10031 04 0000 140</t>
  </si>
  <si>
    <t>1 16 10061 04 0000 140</t>
  </si>
  <si>
    <t>1 16 10062 04 0000 140</t>
  </si>
  <si>
    <t>1 16 11050 01 0000 140</t>
  </si>
  <si>
    <t>1 16 11064 01 0000 140</t>
  </si>
  <si>
    <t>Административные штрафы, установленные Главой 5 КоАП, за административные правонарушения,посягающие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</si>
  <si>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КоАП, за административные правонарушения,посягающие на здоровье, санитарно-эпидемиологическое благополучие населенияи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</si>
  <si>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КоАП,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</si>
  <si>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КоАП, за административные правонарушения в области охраны собственности, выявленные должностными лицамиорганов муниципального контроля </t>
  </si>
  <si>
    <t>Административные штрафы, установленные Главой 12 КоАП,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</si>
  <si>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КоАП,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ст. 46 БК РФ), выявленные должностными лицами органов муниципального контроля </t>
  </si>
  <si>
    <t>Административные штрафы, установленные Главой 19 КоАП,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</si>
  <si>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КоАП, за административные правонарушения против порядка управления,  выявленные должностными лицамиорганов муниципального контроля </t>
  </si>
  <si>
    <t>Административные штрафы, установленные Главой 20 КоАП, за административные правонарушения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</si>
  <si>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</si>
  <si>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</si>
  <si>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</si>
  <si>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</si>
  <si>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</si>
  <si>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</si>
  <si>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</si>
  <si>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</si>
  <si>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Административные штрафы, установленные Главой 15 КоАП,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</si>
  <si>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в области обращения с животными без владельцев</t>
  </si>
  <si>
    <t xml:space="preserve">Субсидия бюджетам муниципальных районов (городских округов) Воронежской области для организации отдыха и оздоровления детей и молодежи 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</si>
  <si>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организации отдыха детей в каникулярное время бюджетам муниципальных районов (городских округов) Воронежской области</t>
  </si>
  <si>
    <t xml:space="preserve">Субсидии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 </t>
  </si>
  <si>
    <t>Субсидии из областного бюджета бюджетам муниципальных образований Воронежской области на  поддержку муниципальных программ в рамках регионального проекта "Формирование комфортной городской среды"</t>
  </si>
  <si>
    <t>Субсидии местным бюджетам на софинансирование объектов капитального строительства муниципальной собственности в рамках областной адресной инвестиционной программы</t>
  </si>
  <si>
    <t>детские дошкольные учреждения</t>
  </si>
  <si>
    <t>БЕЗВОЗМЕЗДНЫЕ ПОСТУПЛЕНИЯ</t>
  </si>
  <si>
    <t>2 00 00000 00 0000 000</t>
  </si>
  <si>
    <t>ПРОЧИЕ БЕЗВОЗМЕЗДНЫЕ ПОСТУПЛЕНИЯ</t>
  </si>
  <si>
    <t>2 07 00000 00 0000 000</t>
  </si>
  <si>
    <t>»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</si>
  <si>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</si>
  <si>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</si>
  <si>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</si>
  <si>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</si>
  <si>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</si>
  <si>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</si>
  <si>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</si>
  <si>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</si>
  <si>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</si>
  <si>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</si>
  <si>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</si>
  <si>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</si>
  <si>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</si>
  <si>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</si>
  <si>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</si>
  <si>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</si>
  <si>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</si>
  <si>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</si>
  <si>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</si>
  <si>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</si>
  <si>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1 16 10123 01 0042 140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</si>
  <si>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</t>
  </si>
  <si>
    <t>1 17 15020 04 0000 150</t>
  </si>
  <si>
    <t>Инициативные платежи, зачисляемые в бюджеты городских округов</t>
  </si>
  <si>
    <t>Плата за право на заключение договоров на размещение  и эксплуатацию нестационарных торговых объектов</t>
  </si>
  <si>
    <t>Плата за право на установку и эксплуатацию рекламных конструкций</t>
  </si>
  <si>
    <t>1 11 09080 04 0000 120</t>
  </si>
  <si>
    <t>1 06 06030 00 0000 110</t>
  </si>
  <si>
    <t>1 06 06032 04 0000 110</t>
  </si>
  <si>
    <t>1 06 06040 00 0000 110</t>
  </si>
  <si>
    <t>1 06 06042 04 0000 110</t>
  </si>
  <si>
    <t>1 01 02080 01 0000 110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</si>
  <si>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</si>
  <si>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</si>
  <si>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</si>
  <si>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</si>
  <si>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</si>
  <si>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</si>
  <si>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</si>
  <si>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</si>
  <si>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</si>
  <si>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</si>
  <si>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</si>
  <si>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</si>
  <si>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</si>
  <si>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</si>
  <si>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</si>
  <si>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(концессионная плата по соглашению на реконструкцию парка "Дельфин")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</si>
  <si>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(плата по концессионному соглашению по созданию платных парковок)</t>
  </si>
  <si>
    <t>ДОХОДЫ  И РАСХОДЫ БЮДЖЕТА  ГОРОДСКОГО  ОКРУГА  ГОРОД  ВОРОНЕЖ  НА 2024 ГОД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</si>
  <si>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(платежи за право заключения договоров о комплексном развитии территорий жилой застройки)</t>
  </si>
  <si>
    <t>1 14 14040 04 0000 440</t>
  </si>
  <si>
    <t>Денежные средства, полученные от реализации иного имущества, обращенного в собственность городского округа, подлежащие зачислению в бюджет городского округа (в части реализации материальных запасов по указанному имуществу)</t>
  </si>
  <si>
    <t>11 02</t>
  </si>
  <si>
    <t>Массовый спорт</t>
  </si>
  <si>
    <t>11 03</t>
  </si>
  <si>
    <t>Спорт высших достижений</t>
  </si>
  <si>
    <t>Субсидии из областного бюджета бюджетам муниципальных образований Воронежской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</si>
  <si>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муниципальных образований Воронежской области на реализацию программы комплексного развития молодежной политики в регионах Российской Федерации "Регион для молодых"</t>
  </si>
  <si>
    <t>Субсидии бюджетам муниципальных районов (городских округов) Воронежской области на создание некапитальных объектов (быстровозводимых конструкций) отдыха детей и их оздоровления</t>
  </si>
  <si>
    <t>Субсидии из областного бюджета бюджетам муниципальных образований Воронежской области на обеспечение жильем молодых семей в рамках  реализации государственной программы Воронежской области "Обеспечение доступным и комфортным жильем населения Воронежской области"</t>
  </si>
  <si>
    <t>в том числе</t>
  </si>
  <si>
    <t>В части реализации проектов благоустройства дворовых территорий</t>
  </si>
  <si>
    <t>В части реализации проектов благоустройства общественных  территорий</t>
  </si>
  <si>
    <t>Субсидии из областного бюджета бюджетам муниципальных образований Воронежской области на развитие улично-дорожной сети административного центра Воронежской области городского округа город Воронеж</t>
  </si>
  <si>
    <t>Субсидии из областного бюджета бюджетам муниципальных образований Воронежской области на  финансовое обеспечение дорожной деятельности Воронежской области в рамках национального проекта "Безопасные качественные дороги"</t>
  </si>
  <si>
    <t>Субсидии из областного бюджета бюджетам муниципальных образований Воронежской области на обеспечение мероприятий по переселению граждан из непригодного для проживания жилищного фонда</t>
  </si>
  <si>
    <t>Субсидии из областного бюджета бюджетам  муниципальных образований Воронежской области на софинансирование расходов муниципальных образований на обустройство территорий муниципальных образований</t>
  </si>
  <si>
    <t>С целью дополнительного эффекта от реализации мероприятия</t>
  </si>
  <si>
    <t>Финансовое обеспечение реализации инфраструктурного проекта «Инфраструктурный проект, реализуемый в целях обеспечения связанного с ним инвестиционного проекта «Комплексная жилая застройка по ул. Шишкова, ул. Загоровского, Московскому проспекту и ул. Ломоносова в г. Воронеже»</t>
  </si>
  <si>
    <t>Финансовое обеспечение реализации инфраструктурного проекта «Строительство автомобильной дороги по ул. Острогожская»</t>
  </si>
  <si>
    <t>Субсидии муниципальным образованиям на капитальные вложения в объекты теплоснабжения (Региональный проект "Создание условий для развития комфортного жилищного строительства на территории Воронежской области")</t>
  </si>
  <si>
    <t>Субсидии муниципальным образованиям на капитальные вложения в объекты инфраструктуры на земельных участках, предназначенных для предоставления семьям, имеющим трех и более детей (Региональный проект "Создание условий для развития комфортного жилищного строительства на территории Воронежской области")</t>
  </si>
  <si>
    <t>Финансовое обеспечение реализации инфраструктурного проекта «Инфраструктурный проект, реализуемый в целях обеспечения связанного с ним инвестиционного проекта «Комплексная жилая застройка территорий «Ленинградский квартал» и «Озерки» (Строительство объекта регионального значения «Воронежская перекачивающая станция № 21» (ВПС – 21))» (Региональный проект "Инфраструктурное меню")</t>
  </si>
  <si>
    <t>Финансовое обеспечение реализации инфраструктурного проекта «Реконструкция ВПС-9 и комплекс мероприятий по обеспечению инженерной инфраструктуры для ВПС-21» (Региональный проект "Инфраструктурное меню")</t>
  </si>
  <si>
    <t>Финансовое обеспечение реализации инфраструктурного проекта «Строительство двух водопроводных линий и напорных канализационных линий по ул. Изыскателей»(Региональный проект "Инфраструктурное меню")</t>
  </si>
  <si>
    <t>Создание новых мест в общеобразовательных организациях в связи с ростом числа обучающихся, вызванным демографическим фактором (Региональный проект "Современная школа")</t>
  </si>
  <si>
    <t>Создание новых мест в общеобразовательных организациях в связи с ростом числа обучающихся, вызванным демографическим фактором (Региональный проект "Современная школа") - дополнительные расходы</t>
  </si>
  <si>
    <t>Субсидии муниципальным образованиям на капитальные вложения в объекты образования (Региональный проект "Развитие инфраструктуры системы образования")</t>
  </si>
  <si>
    <t>Субсидии муниципальным образованиям на капитальные вложения в объекты физической культуры и спорта" (Региональный проект "Создание инфраструктуры сферы физической культуры, спорта и отдыха (рекреации))</t>
  </si>
  <si>
    <t>Субсидии бюджетам муниципальных образований Воронежской области на государственную поддержку отрасли культуры (мероприятие "Финансирование комплектования документных фондов общедоступных библиотек Воронежской области")</t>
  </si>
  <si>
    <t>Субсидии бюджетам муниципальных образований Воронежской области на государственную поддержку отрасли культуры (в целях достижения значений дополнительного результата) "Реализация мероприятий по модернизации региональных и муниципальных детских школ искусств по видам искусств")</t>
  </si>
  <si>
    <t>Субсидии бюджетам муниципальных образований Воронежской области на государственную поддержку отрасли культуры  "Реализация мероприятий по модернизации региональных и муниципальных детских школ искусств по видам искусств")</t>
  </si>
  <si>
    <t>Субсидии бюджетам муниципальных образований Воронежской области на реализацию мероприятий по сохранению и развитию муниципальных учреждений культуры</t>
  </si>
  <si>
    <t>Субсидии из областного бюджета бюджетам муниципальных образований Воронежской области на софинансирование закупки и монтажа оборудования для создания "умных" спортивных площадок</t>
  </si>
  <si>
    <t>Субсидии  муниципальным образованиям Воронежской области на создание "умных" спортивных площадок</t>
  </si>
  <si>
    <t>Субсидии из областного бюджета бюджетам муниципальных образований Воронежской области на государственную поддержку  организаций, входящих в систему спортивной подготовки</t>
  </si>
  <si>
    <t>Субсидии из областного бюджета бюджетам муниципальных районов (городских округов) Воронежской области на обеспечение уровня финансирования организаций, входящих в систему спортивной подготовки</t>
  </si>
  <si>
    <t>Субсидии бюджетам муниципальных районов (городских округов) Воронежской области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</si>
  <si>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</si>
  <si>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Субсидии из областного бюджета бюджета муниципальных образований Воронежской области на мероприятия по развитию градостроительной деятельности</t>
  </si>
  <si>
    <t>Субсидии бюджетам муниципальных образований Воронежской области на реализацию мероприятий по приспособлению жилых помещений и общего имущества в многоквартирных домах с учетом потребностей инвалидов</t>
  </si>
  <si>
    <t>Субсидии бюджетам муниципальных образований Воронежской области на реализацию мероприятий областной адресной программы капитального ремонта</t>
  </si>
  <si>
    <t>общеобразовательные учреждения (министерство строительной политики)</t>
  </si>
  <si>
    <t>общеобразовательные учреждения (министерство образования)</t>
  </si>
  <si>
    <t>учреждения культуры (министерство строительной политики)</t>
  </si>
  <si>
    <t>спортивные объекты (министерство строительной политики)</t>
  </si>
  <si>
    <t>спортивные объекты (министерство физической культуры и спорта)</t>
  </si>
  <si>
    <t>Субсидии из областного бюджета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</si>
  <si>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Субсидии из областного бюджета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</si>
  <si>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Субсидии из областного бюджета бюджетам муниципальных образований Воронежской области на организацию системы раздельного накопления твердых коммунальных отходов на территории Воронежской области</t>
  </si>
  <si>
    <t>Субсидии из областного бюджета бюджетам муниципальных образований Воронежской области на софинансирование расходов муниципальных образований на приобретение коммунальной специализированной техники и оборудования</t>
  </si>
  <si>
    <t>Субсидии из областного бюджета бюджетам муниципальных образований Воронежской области на реализацию мероприятий по адаптации зданий, оснащению и приобретению специального оборудования для организации доступа инвалидов в учреждения культуры</t>
  </si>
  <si>
    <t>Субсидии из областного бюджета бюджетам муниципальных образований Воронежской области на проведение мероприятий по созданию в дошкольных образовательных, общеобразовательных организациях.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 программам) условий для получения детьми-инвалидами качественного образования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</si>
  <si>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организациях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</si>
  <si>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</si>
  <si>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Субвенция бюджетам муниципальных районов и городских округов Воронежской области для 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</si>
  <si>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Субвенция бюджетам муниципальных районов и городских округов Воронежской области для  осуществления отдельных государственных полномочий Воронежской области по организации и осуществлению деятельности по опеке и попечительству</t>
  </si>
  <si>
    <t>Единая субвенция бюджетам муниципальных районов (городских округов) Воронежской области для осуществления отдельных государственных полномочий Воронежской области по оказанию мер социальной поддержки семьям, взявшим на воспитание детей-сирот и детей, оставшихся без попечения родителей</t>
  </si>
  <si>
    <t xml:space="preserve">Субвенция бюджетам муниципальных районов и городских округов Воронежской области на осуществление государственных полномочий по созданию и организации деятельности административных  комиссий </t>
  </si>
  <si>
    <t>Субвенция бюджетам муниципальных районов  и городских округов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</si>
  <si>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Субвенции бюджетам муниципальных образований Воронежской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</si>
  <si>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бюджетам муниципальных образований Воронежской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</si>
  <si>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(ДОШКОЛЬНОЕ  ОБРАЗОВАНИЕ)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</si>
  <si>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(ОБЩЕЕ ОБРАЗОВАНИЕ)</t>
  </si>
  <si>
    <t>Иные межбюджетные трансферты из областного бюджета бюджетам муниципальных образований Воронежской области на реализацию мероприятий по повышению уровня информативности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</t>
  </si>
  <si>
    <t>Иные межбюджетные трансферты бюджетам муниципальных образований Воронежской области на обеспечение лизинговых платежей на закупку автобусов для пассажирских перевозок в городском округе город Воронеж</t>
  </si>
  <si>
    <t>Иные межбюджетные трансферты из областного бюджета бюджетам муниципальных образований Воронежской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</si>
  <si>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</si>
  <si>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</si>
  <si>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</si>
  <si>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</si>
  <si>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</si>
  <si>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</si>
  <si>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</si>
  <si>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Обслуживание  государственного внутреннего и муниципального долга</t>
  </si>
  <si>
    <t>Развитие жилищного строительства в правобережной части города Воронежа за счет средств специального казначейского кредита</t>
  </si>
  <si>
    <t>Субсидии из областного бюджета бюджетам муниципальных образований Воронежской области на реализацию мероприятий по модернизации школьных систем образования</t>
  </si>
  <si>
    <t>Субсидии из областного бюджета бюджетам муниципальных образований Вооронежской области на реализацию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</si>
  <si>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Субсидии из областного бюджета бюджету городского округа город Воронеж на приведение в нормативное состояние автомобильных дорог и искусственных дорожных сооружений (дополнительные расходы)</t>
  </si>
  <si>
    <t xml:space="preserve">Субсидии из областного бюджета бюджету городского округа город Воронеж на приведение в нормативное состояние автомобильных дорог и искусственных дорожных сооружений </t>
  </si>
  <si>
    <t>Субсидии из областного бюджета бюджету городского округа город Воронеж на финансовое обеспечение дорожной деятельности в рамках реализации мероприятия "Жилая и общественная застройка территории Коминтерновского района города Воронежа"</t>
  </si>
  <si>
    <t xml:space="preserve">                           город Воронеж                                                                                                              городской Думы</t>
  </si>
  <si>
    <t xml:space="preserve">                           Глава городского округа                                                                          Председатель Воронежской</t>
  </si>
  <si>
    <t xml:space="preserve">                                                 В.Ю. Кстенин                                                                                              В.Ф. Ходырев</t>
  </si>
  <si>
    <r>
      <t>«Приложение № 1 к решению Воронежской городской Думы от 20.12.2023  № 914-V
«О бюджете городского округа город Воронеж на 2024 год и на плановый период 2025 и 2026 годов</t>
    </r>
    <r>
      <rPr>
        <b/>
        <sz val="14"/>
        <rFont val="Calibri"/>
        <family val="2"/>
      </rPr>
      <t>»</t>
    </r>
  </si>
  <si>
    <t>2 16 10081 04 0000 140</t>
  </si>
  <si>
    <r>
      <rPr>
        <sz val="14"/>
        <color indexed="8"/>
        <rFont val="Calibri"/>
        <family val="2"/>
      </rPr>
      <t>&gt;&gt;</t>
    </r>
    <r>
      <rPr>
        <sz val="14"/>
        <color indexed="8"/>
        <rFont val="Times New Roman"/>
        <family val="1"/>
      </rPr>
      <t>.</t>
    </r>
  </si>
  <si>
    <t xml:space="preserve">                                                                                 от 24.04.2024 № 980-V</t>
  </si>
  <si>
    <t xml:space="preserve">                                                                                городской Думы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</si>
</sst>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"/>
    <numFmt numFmtId="168" formatCode="#,##0.00000"/>
    <numFmt numFmtId="169" formatCode="#,##0.0000"/>
    <numFmt numFmtId="170" formatCode="#,##0.000000"/>
  </numFmts>
  <fonts count="57">
    <font>
      <sz val="10"/>
      <name val="Courier New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ourier New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ourier New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ourier New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Courier New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3" fontId="8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6" fontId="5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68" fontId="5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 wrapText="1"/>
    </xf>
    <xf numFmtId="168" fontId="5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horizontal="center" vertical="top"/>
    </xf>
    <xf numFmtId="168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168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167" fontId="5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left" vertical="top"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166" fontId="54" fillId="0" borderId="10" xfId="0" applyNumberFormat="1" applyFont="1" applyBorder="1" applyAlignment="1">
      <alignment horizontal="center" vertical="center"/>
    </xf>
    <xf numFmtId="168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top" wrapText="1"/>
    </xf>
    <xf numFmtId="166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54" fillId="0" borderId="0" xfId="0" applyFont="1" applyAlignment="1">
      <alignment/>
    </xf>
    <xf numFmtId="167" fontId="54" fillId="0" borderId="10" xfId="0" applyNumberFormat="1" applyFont="1" applyBorder="1" applyAlignment="1">
      <alignment horizontal="center" vertical="center"/>
    </xf>
    <xf numFmtId="166" fontId="54" fillId="0" borderId="0" xfId="0" applyNumberFormat="1" applyFont="1" applyAlignment="1">
      <alignment horizontal="center" vertical="center"/>
    </xf>
    <xf numFmtId="0" fontId="56" fillId="0" borderId="10" xfId="0" applyFont="1" applyBorder="1" applyAlignment="1">
      <alignment vertical="top" wrapText="1"/>
    </xf>
    <xf numFmtId="4" fontId="5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67" fontId="54" fillId="0" borderId="10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top"/>
    </xf>
    <xf numFmtId="169" fontId="5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52;&#1086;&#1080;%20&#1076;&#1086;&#1082;&#1091;&#1084;&#1077;&#1085;&#1090;&#1099;\XLS\&#1040;&#1082;&#1090;&#1099;%20&#1089;&#1074;&#1077;&#1088;&#1082;&#1080;\&#1072;&#1082;&#1090;%20&#1089;&#1074;&#1077;&#1088;&#1082;&#1080;%20&#1079;&#1072;%20199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72;&#1082;&#1090;%20&#1089;&#1074;&#1077;&#1088;&#1082;&#1080;%20&#1079;&#1072;%20199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24C8E6DB66470D84A90B538122B6EF53269530DCF87971A2CB100508793B5FA8F4682531287D0C48F1623BE134AD97CDE704933907EAF21SFk2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view="pageBreakPreview" zoomScaleSheetLayoutView="100" zoomScalePageLayoutView="0" workbookViewId="0" topLeftCell="A318">
      <selection activeCell="A5" sqref="A5:C5"/>
    </sheetView>
  </sheetViews>
  <sheetFormatPr defaultColWidth="8.75390625" defaultRowHeight="12.75"/>
  <cols>
    <col min="1" max="1" width="27.00390625" style="42" customWidth="1"/>
    <col min="2" max="2" width="79.375" style="43" customWidth="1"/>
    <col min="3" max="3" width="21.625" style="44" customWidth="1"/>
    <col min="4" max="5" width="0" style="49" hidden="1" customWidth="1"/>
    <col min="6" max="6" width="39.75390625" style="49" hidden="1" customWidth="1"/>
    <col min="7" max="7" width="0" style="49" hidden="1" customWidth="1"/>
    <col min="8" max="8" width="16.875" style="49" hidden="1" customWidth="1"/>
    <col min="9" max="21" width="0" style="49" hidden="1" customWidth="1"/>
    <col min="22" max="22" width="12.375" style="49" bestFit="1" customWidth="1"/>
    <col min="23" max="23" width="26.25390625" style="49" customWidth="1"/>
    <col min="24" max="16384" width="8.75390625" style="49" customWidth="1"/>
  </cols>
  <sheetData>
    <row r="1" spans="1:3" s="47" customFormat="1" ht="18.75">
      <c r="A1" s="11"/>
      <c r="B1" s="88" t="s">
        <v>247</v>
      </c>
      <c r="C1" s="89"/>
    </row>
    <row r="2" spans="1:3" s="47" customFormat="1" ht="18.75">
      <c r="A2" s="11"/>
      <c r="B2" s="88" t="s">
        <v>243</v>
      </c>
      <c r="C2" s="89"/>
    </row>
    <row r="3" spans="1:3" s="47" customFormat="1" ht="18.75">
      <c r="A3" s="11"/>
      <c r="B3" s="88" t="s">
        <v>525</v>
      </c>
      <c r="C3" s="89"/>
    </row>
    <row r="4" spans="1:3" s="47" customFormat="1" ht="27.75" customHeight="1">
      <c r="A4" s="11"/>
      <c r="B4" s="88" t="s">
        <v>524</v>
      </c>
      <c r="C4" s="89"/>
    </row>
    <row r="5" spans="1:3" s="47" customFormat="1" ht="48.75" customHeight="1">
      <c r="A5" s="90" t="s">
        <v>521</v>
      </c>
      <c r="B5" s="91"/>
      <c r="C5" s="91"/>
    </row>
    <row r="6" spans="1:3" s="47" customFormat="1" ht="14.25" customHeight="1">
      <c r="A6" s="11"/>
      <c r="B6" s="3"/>
      <c r="C6" s="48"/>
    </row>
    <row r="7" spans="1:3" ht="24" customHeight="1">
      <c r="A7" s="87" t="s">
        <v>435</v>
      </c>
      <c r="B7" s="87"/>
      <c r="C7" s="87"/>
    </row>
    <row r="8" spans="2:3" ht="24.75" customHeight="1">
      <c r="B8" s="49"/>
      <c r="C8" s="46" t="s">
        <v>79</v>
      </c>
    </row>
    <row r="9" spans="1:3" s="23" customFormat="1" ht="15" customHeight="1">
      <c r="A9" s="81" t="s">
        <v>80</v>
      </c>
      <c r="B9" s="81" t="s">
        <v>319</v>
      </c>
      <c r="C9" s="82" t="s">
        <v>320</v>
      </c>
    </row>
    <row r="10" spans="1:3" s="23" customFormat="1" ht="15" customHeight="1">
      <c r="A10" s="81"/>
      <c r="B10" s="81"/>
      <c r="C10" s="83"/>
    </row>
    <row r="11" spans="1:3" s="42" customFormat="1" ht="21" customHeight="1">
      <c r="A11" s="81"/>
      <c r="B11" s="81"/>
      <c r="C11" s="83"/>
    </row>
    <row r="12" spans="1:8" s="13" customFormat="1" ht="26.25" customHeight="1">
      <c r="A12" s="19" t="s">
        <v>123</v>
      </c>
      <c r="B12" s="8" t="s">
        <v>244</v>
      </c>
      <c r="C12" s="9">
        <f>C13+C31+C48+C60+C63+C70+C85+C113+C115+C124+C140+C173+C25</f>
        <v>15081544</v>
      </c>
      <c r="F12" s="13">
        <v>14389336</v>
      </c>
      <c r="H12" s="71">
        <f>C12-F12</f>
        <v>692208</v>
      </c>
    </row>
    <row r="13" spans="1:3" s="13" customFormat="1" ht="25.5" customHeight="1" hidden="1">
      <c r="A13" s="19" t="s">
        <v>124</v>
      </c>
      <c r="B13" s="8" t="s">
        <v>125</v>
      </c>
      <c r="C13" s="9">
        <f>C17+C14</f>
        <v>9974851</v>
      </c>
    </row>
    <row r="14" spans="1:3" s="13" customFormat="1" ht="25.5" customHeight="1" hidden="1">
      <c r="A14" s="19" t="s">
        <v>256</v>
      </c>
      <c r="B14" s="8" t="s">
        <v>257</v>
      </c>
      <c r="C14" s="9">
        <f>C15</f>
        <v>0</v>
      </c>
    </row>
    <row r="15" spans="1:3" s="13" customFormat="1" ht="41.25" customHeight="1" hidden="1">
      <c r="A15" s="20" t="s">
        <v>258</v>
      </c>
      <c r="B15" s="10" t="s">
        <v>259</v>
      </c>
      <c r="C15" s="9">
        <f>C16</f>
        <v>0</v>
      </c>
    </row>
    <row r="16" spans="1:3" s="13" customFormat="1" ht="36" customHeight="1" hidden="1">
      <c r="A16" s="20" t="s">
        <v>263</v>
      </c>
      <c r="B16" s="10" t="s">
        <v>260</v>
      </c>
      <c r="C16" s="9"/>
    </row>
    <row r="17" spans="1:3" s="13" customFormat="1" ht="22.5" customHeight="1" hidden="1">
      <c r="A17" s="19" t="s">
        <v>126</v>
      </c>
      <c r="B17" s="8" t="s">
        <v>127</v>
      </c>
      <c r="C17" s="9">
        <f>C18+C19+C20+C21+C22+C23+C24</f>
        <v>9974851</v>
      </c>
    </row>
    <row r="18" spans="1:3" s="13" customFormat="1" ht="96.75" customHeight="1" hidden="1">
      <c r="A18" s="20" t="s">
        <v>128</v>
      </c>
      <c r="B18" s="10" t="s">
        <v>431</v>
      </c>
      <c r="C18" s="9">
        <f>8186933+251886</f>
        <v>8438819</v>
      </c>
    </row>
    <row r="19" spans="1:3" s="13" customFormat="1" ht="97.5" customHeight="1" hidden="1">
      <c r="A19" s="20" t="s">
        <v>129</v>
      </c>
      <c r="B19" s="10" t="s">
        <v>308</v>
      </c>
      <c r="C19" s="9">
        <v>41424</v>
      </c>
    </row>
    <row r="20" spans="1:3" s="13" customFormat="1" ht="45" customHeight="1" hidden="1">
      <c r="A20" s="20" t="s">
        <v>187</v>
      </c>
      <c r="B20" s="10" t="s">
        <v>309</v>
      </c>
      <c r="C20" s="9">
        <v>119777</v>
      </c>
    </row>
    <row r="21" spans="1:3" s="13" customFormat="1" ht="82.5" customHeight="1" hidden="1">
      <c r="A21" s="20" t="s">
        <v>130</v>
      </c>
      <c r="B21" s="10" t="s">
        <v>31</v>
      </c>
      <c r="C21" s="9"/>
    </row>
    <row r="22" spans="1:3" s="13" customFormat="1" ht="135" customHeight="1" hidden="1">
      <c r="A22" s="20" t="s">
        <v>417</v>
      </c>
      <c r="B22" s="10" t="s">
        <v>432</v>
      </c>
      <c r="C22" s="9">
        <f>432544+150000</f>
        <v>582544</v>
      </c>
    </row>
    <row r="23" spans="1:3" s="13" customFormat="1" ht="57.75" customHeight="1" hidden="1">
      <c r="A23" s="20" t="s">
        <v>427</v>
      </c>
      <c r="B23" s="10" t="s">
        <v>428</v>
      </c>
      <c r="C23" s="9">
        <v>265113</v>
      </c>
    </row>
    <row r="24" spans="1:3" s="13" customFormat="1" ht="61.5" customHeight="1" hidden="1">
      <c r="A24" s="20" t="s">
        <v>429</v>
      </c>
      <c r="B24" s="10" t="s">
        <v>430</v>
      </c>
      <c r="C24" s="9">
        <v>527174</v>
      </c>
    </row>
    <row r="25" spans="1:3" s="15" customFormat="1" ht="39.75" customHeight="1" hidden="1">
      <c r="A25" s="19" t="s">
        <v>1</v>
      </c>
      <c r="B25" s="8" t="s">
        <v>2</v>
      </c>
      <c r="C25" s="9">
        <f>C26</f>
        <v>80216</v>
      </c>
    </row>
    <row r="26" spans="1:3" s="15" customFormat="1" ht="38.25" customHeight="1" hidden="1">
      <c r="A26" s="19" t="s">
        <v>3</v>
      </c>
      <c r="B26" s="8" t="s">
        <v>4</v>
      </c>
      <c r="C26" s="9">
        <f>C27+C28+C29+C30</f>
        <v>80216</v>
      </c>
    </row>
    <row r="27" spans="1:3" s="15" customFormat="1" ht="76.5" customHeight="1" hidden="1">
      <c r="A27" s="20" t="s">
        <v>5</v>
      </c>
      <c r="B27" s="10" t="s">
        <v>6</v>
      </c>
      <c r="C27" s="9">
        <v>38022</v>
      </c>
    </row>
    <row r="28" spans="1:3" s="15" customFormat="1" ht="95.25" customHeight="1" hidden="1">
      <c r="A28" s="20" t="s">
        <v>7</v>
      </c>
      <c r="B28" s="10" t="s">
        <v>8</v>
      </c>
      <c r="C28" s="9">
        <v>241</v>
      </c>
    </row>
    <row r="29" spans="1:3" s="15" customFormat="1" ht="81.75" customHeight="1" hidden="1">
      <c r="A29" s="20" t="s">
        <v>9</v>
      </c>
      <c r="B29" s="10" t="s">
        <v>10</v>
      </c>
      <c r="C29" s="9">
        <v>41953</v>
      </c>
    </row>
    <row r="30" spans="1:3" s="15" customFormat="1" ht="79.5" customHeight="1" hidden="1">
      <c r="A30" s="20" t="s">
        <v>11</v>
      </c>
      <c r="B30" s="10" t="s">
        <v>12</v>
      </c>
      <c r="C30" s="9"/>
    </row>
    <row r="31" spans="1:3" s="47" customFormat="1" ht="24.75" customHeight="1" hidden="1">
      <c r="A31" s="19" t="s">
        <v>310</v>
      </c>
      <c r="B31" s="8" t="s">
        <v>131</v>
      </c>
      <c r="C31" s="9">
        <f>C40+C43+C32+C46</f>
        <v>820896</v>
      </c>
    </row>
    <row r="32" spans="1:3" s="47" customFormat="1" ht="39" customHeight="1" hidden="1">
      <c r="A32" s="19" t="s">
        <v>261</v>
      </c>
      <c r="B32" s="8" t="s">
        <v>262</v>
      </c>
      <c r="C32" s="9">
        <f>C33+C36+C39</f>
        <v>517851</v>
      </c>
    </row>
    <row r="33" spans="1:3" s="47" customFormat="1" ht="41.25" customHeight="1" hidden="1">
      <c r="A33" s="20" t="s">
        <v>281</v>
      </c>
      <c r="B33" s="10" t="s">
        <v>264</v>
      </c>
      <c r="C33" s="9">
        <f>C34+C35</f>
        <v>374406</v>
      </c>
    </row>
    <row r="34" spans="1:3" s="47" customFormat="1" ht="41.25" customHeight="1" hidden="1">
      <c r="A34" s="20" t="s">
        <v>282</v>
      </c>
      <c r="B34" s="10" t="s">
        <v>264</v>
      </c>
      <c r="C34" s="28">
        <v>374406</v>
      </c>
    </row>
    <row r="35" spans="1:3" s="47" customFormat="1" ht="62.25" customHeight="1" hidden="1">
      <c r="A35" s="20" t="s">
        <v>283</v>
      </c>
      <c r="B35" s="10" t="s">
        <v>284</v>
      </c>
      <c r="C35" s="9"/>
    </row>
    <row r="36" spans="1:3" s="47" customFormat="1" ht="42.75" customHeight="1" hidden="1">
      <c r="A36" s="20" t="s">
        <v>285</v>
      </c>
      <c r="B36" s="10" t="s">
        <v>265</v>
      </c>
      <c r="C36" s="9">
        <f>C37+C38</f>
        <v>143445</v>
      </c>
    </row>
    <row r="37" spans="1:3" s="47" customFormat="1" ht="78" customHeight="1" hidden="1">
      <c r="A37" s="20" t="s">
        <v>286</v>
      </c>
      <c r="B37" s="10" t="s">
        <v>424</v>
      </c>
      <c r="C37" s="28">
        <v>143445</v>
      </c>
    </row>
    <row r="38" spans="1:3" s="47" customFormat="1" ht="59.25" customHeight="1" hidden="1">
      <c r="A38" s="20" t="s">
        <v>287</v>
      </c>
      <c r="B38" s="10" t="s">
        <v>288</v>
      </c>
      <c r="C38" s="9"/>
    </row>
    <row r="39" spans="1:3" s="47" customFormat="1" ht="34.5" customHeight="1" hidden="1">
      <c r="A39" s="19" t="s">
        <v>77</v>
      </c>
      <c r="B39" s="8" t="s">
        <v>78</v>
      </c>
      <c r="C39" s="9"/>
    </row>
    <row r="40" spans="1:3" s="47" customFormat="1" ht="24.75" customHeight="1" hidden="1">
      <c r="A40" s="19" t="s">
        <v>289</v>
      </c>
      <c r="B40" s="8" t="s">
        <v>132</v>
      </c>
      <c r="C40" s="9">
        <f>C41+C42</f>
        <v>2473</v>
      </c>
    </row>
    <row r="41" spans="1:3" s="47" customFormat="1" ht="24.75" customHeight="1" hidden="1">
      <c r="A41" s="20" t="s">
        <v>290</v>
      </c>
      <c r="B41" s="10" t="s">
        <v>132</v>
      </c>
      <c r="C41" s="14">
        <v>2473</v>
      </c>
    </row>
    <row r="42" spans="1:3" s="47" customFormat="1" ht="45.75" customHeight="1" hidden="1">
      <c r="A42" s="20" t="s">
        <v>291</v>
      </c>
      <c r="B42" s="10" t="s">
        <v>292</v>
      </c>
      <c r="C42" s="14"/>
    </row>
    <row r="43" spans="1:3" s="47" customFormat="1" ht="24.75" customHeight="1" hidden="1">
      <c r="A43" s="19" t="s">
        <v>311</v>
      </c>
      <c r="B43" s="8" t="s">
        <v>133</v>
      </c>
      <c r="C43" s="9">
        <f>C44+C45</f>
        <v>15967</v>
      </c>
    </row>
    <row r="44" spans="1:3" s="47" customFormat="1" ht="24.75" customHeight="1" hidden="1">
      <c r="A44" s="20" t="s">
        <v>293</v>
      </c>
      <c r="B44" s="10" t="s">
        <v>133</v>
      </c>
      <c r="C44" s="14">
        <v>15967</v>
      </c>
    </row>
    <row r="45" spans="1:3" s="47" customFormat="1" ht="44.25" customHeight="1" hidden="1">
      <c r="A45" s="20" t="s">
        <v>294</v>
      </c>
      <c r="B45" s="10" t="s">
        <v>295</v>
      </c>
      <c r="C45" s="14"/>
    </row>
    <row r="46" spans="1:3" s="47" customFormat="1" ht="44.25" customHeight="1" hidden="1">
      <c r="A46" s="19" t="s">
        <v>13</v>
      </c>
      <c r="B46" s="8" t="s">
        <v>14</v>
      </c>
      <c r="C46" s="14">
        <f>C47</f>
        <v>284605</v>
      </c>
    </row>
    <row r="47" spans="1:3" s="47" customFormat="1" ht="44.25" customHeight="1" hidden="1">
      <c r="A47" s="20" t="s">
        <v>15</v>
      </c>
      <c r="B47" s="10" t="s">
        <v>16</v>
      </c>
      <c r="C47" s="14">
        <v>284605</v>
      </c>
    </row>
    <row r="48" spans="1:3" s="13" customFormat="1" ht="24.75" customHeight="1" hidden="1">
      <c r="A48" s="19" t="s">
        <v>134</v>
      </c>
      <c r="B48" s="8" t="s">
        <v>135</v>
      </c>
      <c r="C48" s="9">
        <f>C49+C54+C55+C51</f>
        <v>2184912</v>
      </c>
    </row>
    <row r="49" spans="1:3" s="13" customFormat="1" ht="24.75" customHeight="1" hidden="1">
      <c r="A49" s="19" t="s">
        <v>188</v>
      </c>
      <c r="B49" s="8" t="s">
        <v>136</v>
      </c>
      <c r="C49" s="9">
        <f>C50</f>
        <v>654403</v>
      </c>
    </row>
    <row r="50" spans="1:3" s="13" customFormat="1" ht="42.75" customHeight="1" hidden="1">
      <c r="A50" s="20" t="s">
        <v>189</v>
      </c>
      <c r="B50" s="10" t="s">
        <v>211</v>
      </c>
      <c r="C50" s="28">
        <v>654403</v>
      </c>
    </row>
    <row r="51" spans="1:3" s="13" customFormat="1" ht="24" customHeight="1" hidden="1">
      <c r="A51" s="19" t="s">
        <v>190</v>
      </c>
      <c r="B51" s="8" t="s">
        <v>191</v>
      </c>
      <c r="C51" s="9">
        <f>C52+C53</f>
        <v>0</v>
      </c>
    </row>
    <row r="52" spans="1:3" s="13" customFormat="1" ht="24" customHeight="1" hidden="1">
      <c r="A52" s="20" t="s">
        <v>192</v>
      </c>
      <c r="B52" s="10" t="s">
        <v>193</v>
      </c>
      <c r="C52" s="9"/>
    </row>
    <row r="53" spans="1:3" s="13" customFormat="1" ht="24" customHeight="1" hidden="1">
      <c r="A53" s="20" t="s">
        <v>194</v>
      </c>
      <c r="B53" s="10" t="s">
        <v>195</v>
      </c>
      <c r="C53" s="9"/>
    </row>
    <row r="54" spans="1:3" s="13" customFormat="1" ht="24" customHeight="1" hidden="1">
      <c r="A54" s="19" t="s">
        <v>196</v>
      </c>
      <c r="B54" s="8" t="s">
        <v>137</v>
      </c>
      <c r="C54" s="9">
        <v>2856</v>
      </c>
    </row>
    <row r="55" spans="1:3" s="13" customFormat="1" ht="24" customHeight="1" hidden="1">
      <c r="A55" s="19" t="s">
        <v>197</v>
      </c>
      <c r="B55" s="8" t="s">
        <v>138</v>
      </c>
      <c r="C55" s="9">
        <f>C56+C58</f>
        <v>1527653</v>
      </c>
    </row>
    <row r="56" spans="1:3" s="13" customFormat="1" ht="20.25" customHeight="1" hidden="1">
      <c r="A56" s="20" t="s">
        <v>413</v>
      </c>
      <c r="B56" s="10" t="s">
        <v>32</v>
      </c>
      <c r="C56" s="9">
        <f>C57</f>
        <v>1251430</v>
      </c>
    </row>
    <row r="57" spans="1:3" s="13" customFormat="1" ht="39.75" customHeight="1" hidden="1">
      <c r="A57" s="20" t="s">
        <v>414</v>
      </c>
      <c r="B57" s="10" t="s">
        <v>33</v>
      </c>
      <c r="C57" s="28">
        <f>1237407+14023</f>
        <v>1251430</v>
      </c>
    </row>
    <row r="58" spans="1:3" s="13" customFormat="1" ht="23.25" customHeight="1" hidden="1">
      <c r="A58" s="20" t="s">
        <v>415</v>
      </c>
      <c r="B58" s="10" t="s">
        <v>34</v>
      </c>
      <c r="C58" s="9">
        <f>C59</f>
        <v>276223</v>
      </c>
    </row>
    <row r="59" spans="1:3" s="13" customFormat="1" ht="43.5" customHeight="1" hidden="1">
      <c r="A59" s="20" t="s">
        <v>416</v>
      </c>
      <c r="B59" s="10" t="s">
        <v>35</v>
      </c>
      <c r="C59" s="28">
        <f>264223+12000</f>
        <v>276223</v>
      </c>
    </row>
    <row r="60" spans="1:3" s="13" customFormat="1" ht="49.5" customHeight="1" hidden="1">
      <c r="A60" s="19" t="s">
        <v>139</v>
      </c>
      <c r="B60" s="8" t="s">
        <v>140</v>
      </c>
      <c r="C60" s="9">
        <f>C61</f>
        <v>0</v>
      </c>
    </row>
    <row r="61" spans="1:3" s="13" customFormat="1" ht="30.75" customHeight="1" hidden="1">
      <c r="A61" s="20" t="s">
        <v>141</v>
      </c>
      <c r="B61" s="10" t="s">
        <v>142</v>
      </c>
      <c r="C61" s="9">
        <f>C62</f>
        <v>0</v>
      </c>
    </row>
    <row r="62" spans="1:3" s="13" customFormat="1" ht="33.75" customHeight="1" hidden="1">
      <c r="A62" s="20" t="s">
        <v>143</v>
      </c>
      <c r="B62" s="10" t="s">
        <v>144</v>
      </c>
      <c r="C62" s="9"/>
    </row>
    <row r="63" spans="1:3" s="15" customFormat="1" ht="29.25" customHeight="1" hidden="1">
      <c r="A63" s="19" t="s">
        <v>145</v>
      </c>
      <c r="B63" s="8" t="s">
        <v>245</v>
      </c>
      <c r="C63" s="9">
        <f>C64+C66</f>
        <v>174694</v>
      </c>
    </row>
    <row r="64" spans="1:3" s="13" customFormat="1" ht="49.5" customHeight="1" hidden="1">
      <c r="A64" s="20" t="s">
        <v>146</v>
      </c>
      <c r="B64" s="10" t="s">
        <v>147</v>
      </c>
      <c r="C64" s="9">
        <f>C65</f>
        <v>174644</v>
      </c>
    </row>
    <row r="65" spans="1:3" s="13" customFormat="1" ht="39.75" customHeight="1" hidden="1">
      <c r="A65" s="20" t="s">
        <v>148</v>
      </c>
      <c r="B65" s="10" t="s">
        <v>246</v>
      </c>
      <c r="C65" s="28">
        <v>174644</v>
      </c>
    </row>
    <row r="66" spans="1:3" s="15" customFormat="1" ht="38.25" customHeight="1" hidden="1">
      <c r="A66" s="20" t="s">
        <v>149</v>
      </c>
      <c r="B66" s="10" t="s">
        <v>150</v>
      </c>
      <c r="C66" s="9">
        <f>C68+C69</f>
        <v>50</v>
      </c>
    </row>
    <row r="67" spans="1:3" s="15" customFormat="1" ht="78" customHeight="1" hidden="1">
      <c r="A67" s="20" t="s">
        <v>151</v>
      </c>
      <c r="B67" s="10" t="s">
        <v>296</v>
      </c>
      <c r="C67" s="9"/>
    </row>
    <row r="68" spans="1:3" s="13" customFormat="1" ht="46.5" customHeight="1" hidden="1">
      <c r="A68" s="20" t="s">
        <v>152</v>
      </c>
      <c r="B68" s="10" t="s">
        <v>228</v>
      </c>
      <c r="C68" s="28">
        <v>50</v>
      </c>
    </row>
    <row r="69" spans="1:3" s="13" customFormat="1" ht="101.25" customHeight="1" hidden="1">
      <c r="A69" s="20" t="s">
        <v>17</v>
      </c>
      <c r="B69" s="10" t="s">
        <v>18</v>
      </c>
      <c r="C69" s="9"/>
    </row>
    <row r="70" spans="1:3" s="15" customFormat="1" ht="47.25" customHeight="1" hidden="1">
      <c r="A70" s="19" t="s">
        <v>153</v>
      </c>
      <c r="B70" s="8" t="s">
        <v>184</v>
      </c>
      <c r="C70" s="9">
        <f>C73+C80+C78+C71</f>
        <v>0</v>
      </c>
    </row>
    <row r="71" spans="1:3" s="15" customFormat="1" ht="45" customHeight="1" hidden="1">
      <c r="A71" s="20" t="s">
        <v>212</v>
      </c>
      <c r="B71" s="12" t="s">
        <v>213</v>
      </c>
      <c r="C71" s="14">
        <f>C72</f>
        <v>0</v>
      </c>
    </row>
    <row r="72" spans="1:3" s="15" customFormat="1" ht="45.75" customHeight="1" hidden="1">
      <c r="A72" s="20" t="s">
        <v>214</v>
      </c>
      <c r="B72" s="12" t="s">
        <v>215</v>
      </c>
      <c r="C72" s="14"/>
    </row>
    <row r="73" spans="1:3" s="13" customFormat="1" ht="29.25" customHeight="1" hidden="1">
      <c r="A73" s="20" t="s">
        <v>154</v>
      </c>
      <c r="B73" s="10" t="s">
        <v>155</v>
      </c>
      <c r="C73" s="9">
        <f>C74+C76+C75</f>
        <v>0</v>
      </c>
    </row>
    <row r="74" spans="1:3" s="15" customFormat="1" ht="20.25" customHeight="1" hidden="1">
      <c r="A74" s="20" t="s">
        <v>156</v>
      </c>
      <c r="B74" s="10" t="s">
        <v>157</v>
      </c>
      <c r="C74" s="9"/>
    </row>
    <row r="75" spans="1:3" s="15" customFormat="1" ht="32.25" customHeight="1" hidden="1">
      <c r="A75" s="20" t="s">
        <v>202</v>
      </c>
      <c r="B75" s="10" t="s">
        <v>203</v>
      </c>
      <c r="C75" s="9"/>
    </row>
    <row r="76" spans="1:3" s="15" customFormat="1" ht="34.5" customHeight="1" hidden="1">
      <c r="A76" s="20" t="s">
        <v>216</v>
      </c>
      <c r="B76" s="10" t="s">
        <v>201</v>
      </c>
      <c r="C76" s="9">
        <f>C77</f>
        <v>0</v>
      </c>
    </row>
    <row r="77" spans="1:3" s="13" customFormat="1" ht="47.25" customHeight="1" hidden="1">
      <c r="A77" s="20" t="s">
        <v>312</v>
      </c>
      <c r="B77" s="10" t="s">
        <v>217</v>
      </c>
      <c r="C77" s="9"/>
    </row>
    <row r="78" spans="1:3" s="13" customFormat="1" ht="23.25" customHeight="1" hidden="1">
      <c r="A78" s="20" t="s">
        <v>204</v>
      </c>
      <c r="B78" s="10" t="s">
        <v>218</v>
      </c>
      <c r="C78" s="9">
        <f>C79</f>
        <v>0</v>
      </c>
    </row>
    <row r="79" spans="1:3" s="13" customFormat="1" ht="18.75" customHeight="1" hidden="1">
      <c r="A79" s="20" t="s">
        <v>205</v>
      </c>
      <c r="B79" s="10" t="s">
        <v>158</v>
      </c>
      <c r="C79" s="9"/>
    </row>
    <row r="80" spans="1:3" s="13" customFormat="1" ht="24.75" customHeight="1" hidden="1">
      <c r="A80" s="20" t="s">
        <v>219</v>
      </c>
      <c r="B80" s="10" t="s">
        <v>159</v>
      </c>
      <c r="C80" s="9">
        <f>C81+C83</f>
        <v>0</v>
      </c>
    </row>
    <row r="81" spans="1:3" s="13" customFormat="1" ht="20.25" customHeight="1" hidden="1">
      <c r="A81" s="20" t="s">
        <v>220</v>
      </c>
      <c r="B81" s="10" t="s">
        <v>160</v>
      </c>
      <c r="C81" s="9">
        <f>C82</f>
        <v>0</v>
      </c>
    </row>
    <row r="82" spans="1:3" s="15" customFormat="1" ht="39.75" customHeight="1" hidden="1">
      <c r="A82" s="20" t="s">
        <v>313</v>
      </c>
      <c r="B82" s="10" t="s">
        <v>221</v>
      </c>
      <c r="C82" s="9"/>
    </row>
    <row r="83" spans="1:3" s="13" customFormat="1" ht="65.25" customHeight="1" hidden="1">
      <c r="A83" s="20" t="s">
        <v>222</v>
      </c>
      <c r="B83" s="10" t="s">
        <v>223</v>
      </c>
      <c r="C83" s="9">
        <f>C84</f>
        <v>0</v>
      </c>
    </row>
    <row r="84" spans="1:3" s="13" customFormat="1" ht="69" customHeight="1" hidden="1">
      <c r="A84" s="20" t="s">
        <v>314</v>
      </c>
      <c r="B84" s="10" t="s">
        <v>224</v>
      </c>
      <c r="C84" s="9"/>
    </row>
    <row r="85" spans="1:3" s="13" customFormat="1" ht="39.75" customHeight="1" hidden="1">
      <c r="A85" s="19" t="s">
        <v>161</v>
      </c>
      <c r="B85" s="8" t="s">
        <v>162</v>
      </c>
      <c r="C85" s="9">
        <f>C88+C99+C102+C87+C86+C98</f>
        <v>1340057</v>
      </c>
    </row>
    <row r="86" spans="1:3" s="13" customFormat="1" ht="69.75" customHeight="1" hidden="1">
      <c r="A86" s="20" t="s">
        <v>63</v>
      </c>
      <c r="B86" s="10" t="s">
        <v>64</v>
      </c>
      <c r="C86" s="9">
        <v>5606</v>
      </c>
    </row>
    <row r="87" spans="1:3" s="13" customFormat="1" ht="39.75" customHeight="1" hidden="1">
      <c r="A87" s="20" t="s">
        <v>44</v>
      </c>
      <c r="B87" s="10" t="s">
        <v>45</v>
      </c>
      <c r="C87" s="9">
        <v>975</v>
      </c>
    </row>
    <row r="88" spans="1:3" s="13" customFormat="1" ht="105.75" customHeight="1" hidden="1">
      <c r="A88" s="19" t="s">
        <v>163</v>
      </c>
      <c r="B88" s="8" t="s">
        <v>297</v>
      </c>
      <c r="C88" s="9">
        <f>C89+C94+C91+C93+C96+C97</f>
        <v>685503</v>
      </c>
    </row>
    <row r="89" spans="1:3" s="13" customFormat="1" ht="87" customHeight="1" hidden="1">
      <c r="A89" s="20" t="s">
        <v>164</v>
      </c>
      <c r="B89" s="10" t="s">
        <v>229</v>
      </c>
      <c r="C89" s="9">
        <f>C90</f>
        <v>540000</v>
      </c>
    </row>
    <row r="90" spans="1:3" s="15" customFormat="1" ht="87.75" customHeight="1" hidden="1">
      <c r="A90" s="20" t="s">
        <v>315</v>
      </c>
      <c r="B90" s="10" t="s">
        <v>230</v>
      </c>
      <c r="C90" s="9">
        <v>540000</v>
      </c>
    </row>
    <row r="91" spans="1:3" s="13" customFormat="1" ht="83.25" customHeight="1" hidden="1">
      <c r="A91" s="20" t="s">
        <v>206</v>
      </c>
      <c r="B91" s="10" t="s">
        <v>298</v>
      </c>
      <c r="C91" s="9">
        <f>C92</f>
        <v>50000</v>
      </c>
    </row>
    <row r="92" spans="1:3" s="13" customFormat="1" ht="83.25" customHeight="1" hidden="1">
      <c r="A92" s="20" t="s">
        <v>207</v>
      </c>
      <c r="B92" s="10" t="s">
        <v>322</v>
      </c>
      <c r="C92" s="9">
        <v>50000</v>
      </c>
    </row>
    <row r="93" spans="1:3" s="13" customFormat="1" ht="83.25" customHeight="1" hidden="1">
      <c r="A93" s="20" t="s">
        <v>321</v>
      </c>
      <c r="B93" s="10" t="s">
        <v>323</v>
      </c>
      <c r="C93" s="9"/>
    </row>
    <row r="94" spans="1:3" s="13" customFormat="1" ht="99.75" customHeight="1" hidden="1">
      <c r="A94" s="20" t="s">
        <v>165</v>
      </c>
      <c r="B94" s="10" t="s">
        <v>299</v>
      </c>
      <c r="C94" s="9">
        <f>C95</f>
        <v>4603</v>
      </c>
    </row>
    <row r="95" spans="1:3" s="13" customFormat="1" ht="79.5" customHeight="1" hidden="1">
      <c r="A95" s="20" t="s">
        <v>198</v>
      </c>
      <c r="B95" s="10" t="s">
        <v>300</v>
      </c>
      <c r="C95" s="9">
        <v>4603</v>
      </c>
    </row>
    <row r="96" spans="1:3" s="13" customFormat="1" ht="39" customHeight="1" hidden="1">
      <c r="A96" s="20" t="s">
        <v>19</v>
      </c>
      <c r="B96" s="10" t="s">
        <v>20</v>
      </c>
      <c r="C96" s="9">
        <v>90900</v>
      </c>
    </row>
    <row r="97" spans="1:3" s="13" customFormat="1" ht="81.75" customHeight="1" hidden="1">
      <c r="A97" s="20" t="s">
        <v>69</v>
      </c>
      <c r="B97" s="10" t="s">
        <v>70</v>
      </c>
      <c r="C97" s="9"/>
    </row>
    <row r="98" spans="1:3" s="13" customFormat="1" ht="96.75" customHeight="1" hidden="1">
      <c r="A98" s="20" t="s">
        <v>324</v>
      </c>
      <c r="B98" s="10" t="s">
        <v>325</v>
      </c>
      <c r="C98" s="9">
        <v>1680</v>
      </c>
    </row>
    <row r="99" spans="1:3" s="13" customFormat="1" ht="45.75" customHeight="1" hidden="1">
      <c r="A99" s="19" t="s">
        <v>166</v>
      </c>
      <c r="B99" s="8" t="s">
        <v>167</v>
      </c>
      <c r="C99" s="9">
        <f>C100</f>
        <v>0</v>
      </c>
    </row>
    <row r="100" spans="1:3" s="13" customFormat="1" ht="62.25" customHeight="1" hidden="1">
      <c r="A100" s="20" t="s">
        <v>168</v>
      </c>
      <c r="B100" s="10" t="s">
        <v>169</v>
      </c>
      <c r="C100" s="9">
        <f>C101</f>
        <v>0</v>
      </c>
    </row>
    <row r="101" spans="1:3" s="13" customFormat="1" ht="60" customHeight="1" hidden="1">
      <c r="A101" s="20" t="s">
        <v>199</v>
      </c>
      <c r="B101" s="10" t="s">
        <v>200</v>
      </c>
      <c r="C101" s="9"/>
    </row>
    <row r="102" spans="1:3" s="13" customFormat="1" ht="96.75" customHeight="1" hidden="1">
      <c r="A102" s="19" t="s">
        <v>248</v>
      </c>
      <c r="B102" s="8" t="s">
        <v>301</v>
      </c>
      <c r="C102" s="9">
        <f>C103+C104+C105+C108+C109+C110+C111+C112+C106+C107</f>
        <v>646293</v>
      </c>
    </row>
    <row r="103" spans="1:3" s="13" customFormat="1" ht="40.5" customHeight="1" hidden="1">
      <c r="A103" s="20" t="s">
        <v>425</v>
      </c>
      <c r="B103" s="10" t="s">
        <v>426</v>
      </c>
      <c r="C103" s="9">
        <v>7744</v>
      </c>
    </row>
    <row r="104" spans="1:3" s="13" customFormat="1" ht="102" customHeight="1" hidden="1">
      <c r="A104" s="20" t="s">
        <v>249</v>
      </c>
      <c r="B104" s="10" t="s">
        <v>326</v>
      </c>
      <c r="C104" s="9">
        <v>28000</v>
      </c>
    </row>
    <row r="105" spans="1:3" s="13" customFormat="1" ht="116.25" customHeight="1" hidden="1">
      <c r="A105" s="20" t="s">
        <v>249</v>
      </c>
      <c r="B105" s="10" t="s">
        <v>436</v>
      </c>
      <c r="C105" s="9">
        <f>196351+50324</f>
        <v>246675</v>
      </c>
    </row>
    <row r="106" spans="1:3" s="13" customFormat="1" ht="102" customHeight="1" hidden="1">
      <c r="A106" s="20" t="s">
        <v>249</v>
      </c>
      <c r="B106" s="10" t="s">
        <v>433</v>
      </c>
      <c r="C106" s="9">
        <v>627</v>
      </c>
    </row>
    <row r="107" spans="1:3" s="13" customFormat="1" ht="102" customHeight="1" hidden="1">
      <c r="A107" s="20" t="s">
        <v>249</v>
      </c>
      <c r="B107" s="10" t="s">
        <v>434</v>
      </c>
      <c r="C107" s="9">
        <f>22557+8596</f>
        <v>31153</v>
      </c>
    </row>
    <row r="108" spans="1:3" s="13" customFormat="1" ht="33.75" customHeight="1" hidden="1">
      <c r="A108" s="20" t="s">
        <v>327</v>
      </c>
      <c r="B108" s="10" t="s">
        <v>328</v>
      </c>
      <c r="C108" s="9">
        <v>38364</v>
      </c>
    </row>
    <row r="109" spans="1:3" s="13" customFormat="1" ht="42" customHeight="1" hidden="1">
      <c r="A109" s="20" t="s">
        <v>329</v>
      </c>
      <c r="B109" s="10" t="s">
        <v>410</v>
      </c>
      <c r="C109" s="9"/>
    </row>
    <row r="110" spans="1:3" s="13" customFormat="1" ht="42.75" customHeight="1" hidden="1">
      <c r="A110" s="20" t="s">
        <v>330</v>
      </c>
      <c r="B110" s="10" t="s">
        <v>331</v>
      </c>
      <c r="C110" s="9">
        <v>2500</v>
      </c>
    </row>
    <row r="111" spans="1:3" s="13" customFormat="1" ht="30.75" customHeight="1" hidden="1">
      <c r="A111" s="20" t="s">
        <v>412</v>
      </c>
      <c r="B111" s="10" t="s">
        <v>411</v>
      </c>
      <c r="C111" s="9">
        <f>111900+45000</f>
        <v>156900</v>
      </c>
    </row>
    <row r="112" spans="1:3" s="13" customFormat="1" ht="42" customHeight="1" hidden="1">
      <c r="A112" s="20" t="s">
        <v>412</v>
      </c>
      <c r="B112" s="10" t="s">
        <v>410</v>
      </c>
      <c r="C112" s="9">
        <v>134330</v>
      </c>
    </row>
    <row r="113" spans="1:3" s="13" customFormat="1" ht="22.5" customHeight="1" hidden="1">
      <c r="A113" s="19" t="s">
        <v>170</v>
      </c>
      <c r="B113" s="8" t="s">
        <v>171</v>
      </c>
      <c r="C113" s="9">
        <f>C114</f>
        <v>6800</v>
      </c>
    </row>
    <row r="114" spans="1:3" s="13" customFormat="1" ht="26.25" customHeight="1" hidden="1">
      <c r="A114" s="19" t="s">
        <v>172</v>
      </c>
      <c r="B114" s="8" t="s">
        <v>173</v>
      </c>
      <c r="C114" s="9">
        <v>6800</v>
      </c>
    </row>
    <row r="115" spans="1:3" s="13" customFormat="1" ht="42" customHeight="1" hidden="1">
      <c r="A115" s="19" t="s">
        <v>174</v>
      </c>
      <c r="B115" s="8" t="s">
        <v>21</v>
      </c>
      <c r="C115" s="14">
        <f>C118+C120+C122+C116</f>
        <v>66616</v>
      </c>
    </row>
    <row r="116" spans="1:3" s="13" customFormat="1" ht="42" customHeight="1" hidden="1">
      <c r="A116" s="22" t="s">
        <v>332</v>
      </c>
      <c r="B116" s="16" t="s">
        <v>333</v>
      </c>
      <c r="C116" s="14">
        <f>C117</f>
        <v>29</v>
      </c>
    </row>
    <row r="117" spans="1:3" s="13" customFormat="1" ht="42" customHeight="1" hidden="1">
      <c r="A117" s="20" t="s">
        <v>334</v>
      </c>
      <c r="B117" s="10" t="s">
        <v>335</v>
      </c>
      <c r="C117" s="14">
        <v>29</v>
      </c>
    </row>
    <row r="118" spans="1:3" s="15" customFormat="1" ht="33" customHeight="1" hidden="1">
      <c r="A118" s="19" t="s">
        <v>303</v>
      </c>
      <c r="B118" s="8" t="s">
        <v>316</v>
      </c>
      <c r="C118" s="14">
        <f>C119</f>
        <v>24208</v>
      </c>
    </row>
    <row r="119" spans="1:3" s="13" customFormat="1" ht="42" customHeight="1" hidden="1">
      <c r="A119" s="20" t="s">
        <v>304</v>
      </c>
      <c r="B119" s="10" t="s">
        <v>305</v>
      </c>
      <c r="C119" s="28">
        <f>22408+1800</f>
        <v>24208</v>
      </c>
    </row>
    <row r="120" spans="1:3" s="13" customFormat="1" ht="42" customHeight="1" hidden="1">
      <c r="A120" s="19" t="s">
        <v>46</v>
      </c>
      <c r="B120" s="8" t="s">
        <v>47</v>
      </c>
      <c r="C120" s="9">
        <f>C121</f>
        <v>7951</v>
      </c>
    </row>
    <row r="121" spans="1:3" s="15" customFormat="1" ht="43.5" customHeight="1" hidden="1">
      <c r="A121" s="20" t="s">
        <v>48</v>
      </c>
      <c r="B121" s="10" t="s">
        <v>49</v>
      </c>
      <c r="C121" s="28">
        <v>7951</v>
      </c>
    </row>
    <row r="122" spans="1:3" s="15" customFormat="1" ht="43.5" customHeight="1" hidden="1">
      <c r="A122" s="22" t="s">
        <v>65</v>
      </c>
      <c r="B122" s="16" t="s">
        <v>66</v>
      </c>
      <c r="C122" s="14">
        <f>C123</f>
        <v>34428</v>
      </c>
    </row>
    <row r="123" spans="1:3" s="15" customFormat="1" ht="43.5" customHeight="1" hidden="1">
      <c r="A123" s="20" t="s">
        <v>67</v>
      </c>
      <c r="B123" s="10" t="s">
        <v>68</v>
      </c>
      <c r="C123" s="28">
        <f>26391+8037</f>
        <v>34428</v>
      </c>
    </row>
    <row r="124" spans="1:3" s="13" customFormat="1" ht="51" customHeight="1" hidden="1">
      <c r="A124" s="19" t="s">
        <v>175</v>
      </c>
      <c r="B124" s="8" t="s">
        <v>176</v>
      </c>
      <c r="C124" s="9">
        <f>C127+C125+C131+C136+C138+C139</f>
        <v>189558</v>
      </c>
    </row>
    <row r="125" spans="1:3" s="13" customFormat="1" ht="28.5" customHeight="1" hidden="1">
      <c r="A125" s="19" t="s">
        <v>208</v>
      </c>
      <c r="B125" s="8" t="s">
        <v>209</v>
      </c>
      <c r="C125" s="9">
        <f>C126</f>
        <v>5291</v>
      </c>
    </row>
    <row r="126" spans="1:3" s="13" customFormat="1" ht="36.75" customHeight="1" hidden="1">
      <c r="A126" s="21" t="s">
        <v>210</v>
      </c>
      <c r="B126" s="10" t="s">
        <v>225</v>
      </c>
      <c r="C126" s="28">
        <v>5291</v>
      </c>
    </row>
    <row r="127" spans="1:3" s="13" customFormat="1" ht="95.25" customHeight="1" hidden="1">
      <c r="A127" s="19" t="s">
        <v>177</v>
      </c>
      <c r="B127" s="8" t="s">
        <v>26</v>
      </c>
      <c r="C127" s="9">
        <f>C128+C130</f>
        <v>22253</v>
      </c>
    </row>
    <row r="128" spans="1:3" s="13" customFormat="1" ht="93.75" customHeight="1" hidden="1">
      <c r="A128" s="20" t="s">
        <v>317</v>
      </c>
      <c r="B128" s="10" t="s">
        <v>28</v>
      </c>
      <c r="C128" s="9">
        <f>C129</f>
        <v>22000</v>
      </c>
    </row>
    <row r="129" spans="1:3" s="13" customFormat="1" ht="106.5" customHeight="1" hidden="1">
      <c r="A129" s="20" t="s">
        <v>318</v>
      </c>
      <c r="B129" s="10" t="s">
        <v>74</v>
      </c>
      <c r="C129" s="9">
        <v>22000</v>
      </c>
    </row>
    <row r="130" spans="1:3" s="13" customFormat="1" ht="106.5" customHeight="1" hidden="1">
      <c r="A130" s="20" t="s">
        <v>29</v>
      </c>
      <c r="B130" s="10" t="s">
        <v>30</v>
      </c>
      <c r="C130" s="9">
        <v>253</v>
      </c>
    </row>
    <row r="131" spans="1:3" s="13" customFormat="1" ht="48" customHeight="1" hidden="1">
      <c r="A131" s="22" t="s">
        <v>251</v>
      </c>
      <c r="B131" s="8" t="s">
        <v>27</v>
      </c>
      <c r="C131" s="14">
        <f>C132+C134</f>
        <v>60000</v>
      </c>
    </row>
    <row r="132" spans="1:3" s="13" customFormat="1" ht="43.5" customHeight="1" hidden="1">
      <c r="A132" s="20" t="s">
        <v>252</v>
      </c>
      <c r="B132" s="10" t="s">
        <v>231</v>
      </c>
      <c r="C132" s="28">
        <v>60000</v>
      </c>
    </row>
    <row r="133" spans="1:3" s="13" customFormat="1" ht="69.75" customHeight="1" hidden="1">
      <c r="A133" s="20" t="s">
        <v>253</v>
      </c>
      <c r="B133" s="10" t="s">
        <v>232</v>
      </c>
      <c r="C133" s="9"/>
    </row>
    <row r="134" spans="1:3" s="13" customFormat="1" ht="65.25" customHeight="1" hidden="1">
      <c r="A134" s="20" t="s">
        <v>254</v>
      </c>
      <c r="B134" s="10" t="s">
        <v>75</v>
      </c>
      <c r="C134" s="9">
        <f>C135</f>
        <v>0</v>
      </c>
    </row>
    <row r="135" spans="1:3" s="13" customFormat="1" ht="63" customHeight="1" hidden="1">
      <c r="A135" s="20" t="s">
        <v>255</v>
      </c>
      <c r="B135" s="10" t="s">
        <v>76</v>
      </c>
      <c r="C135" s="9"/>
    </row>
    <row r="136" spans="1:3" s="13" customFormat="1" ht="63" customHeight="1" hidden="1">
      <c r="A136" s="22" t="s">
        <v>50</v>
      </c>
      <c r="B136" s="8" t="s">
        <v>52</v>
      </c>
      <c r="C136" s="14">
        <f>C137</f>
        <v>42000</v>
      </c>
    </row>
    <row r="137" spans="1:3" s="13" customFormat="1" ht="63" customHeight="1" hidden="1">
      <c r="A137" s="20" t="s">
        <v>53</v>
      </c>
      <c r="B137" s="10" t="s">
        <v>54</v>
      </c>
      <c r="C137" s="28">
        <v>42000</v>
      </c>
    </row>
    <row r="138" spans="1:3" s="13" customFormat="1" ht="63" customHeight="1" hidden="1">
      <c r="A138" s="20" t="s">
        <v>336</v>
      </c>
      <c r="B138" s="10" t="s">
        <v>337</v>
      </c>
      <c r="C138" s="9">
        <v>60000</v>
      </c>
    </row>
    <row r="139" spans="1:3" s="13" customFormat="1" ht="78.75" customHeight="1" hidden="1">
      <c r="A139" s="20" t="s">
        <v>437</v>
      </c>
      <c r="B139" s="10" t="s">
        <v>438</v>
      </c>
      <c r="C139" s="9">
        <v>14</v>
      </c>
    </row>
    <row r="140" spans="1:3" s="13" customFormat="1" ht="27" customHeight="1" hidden="1">
      <c r="A140" s="19" t="s">
        <v>178</v>
      </c>
      <c r="B140" s="8" t="s">
        <v>179</v>
      </c>
      <c r="C140" s="9">
        <f>SUM(C141:C172)</f>
        <v>242944</v>
      </c>
    </row>
    <row r="141" spans="1:3" s="13" customFormat="1" ht="81" customHeight="1" hidden="1">
      <c r="A141" s="20" t="s">
        <v>338</v>
      </c>
      <c r="B141" s="10" t="s">
        <v>356</v>
      </c>
      <c r="C141" s="28">
        <v>241</v>
      </c>
    </row>
    <row r="142" spans="1:3" s="13" customFormat="1" ht="99.75" customHeight="1" hidden="1">
      <c r="A142" s="20" t="s">
        <v>339</v>
      </c>
      <c r="B142" s="10" t="s">
        <v>357</v>
      </c>
      <c r="C142" s="28">
        <v>2148</v>
      </c>
    </row>
    <row r="143" spans="1:3" s="13" customFormat="1" ht="82.5" customHeight="1" hidden="1">
      <c r="A143" s="20" t="s">
        <v>340</v>
      </c>
      <c r="B143" s="10" t="s">
        <v>358</v>
      </c>
      <c r="C143" s="28">
        <v>338</v>
      </c>
    </row>
    <row r="144" spans="1:3" s="13" customFormat="1" ht="64.5" customHeight="1" hidden="1">
      <c r="A144" s="20" t="s">
        <v>341</v>
      </c>
      <c r="B144" s="10" t="s">
        <v>359</v>
      </c>
      <c r="C144" s="28">
        <v>131</v>
      </c>
    </row>
    <row r="145" spans="1:3" s="13" customFormat="1" ht="64.5" customHeight="1" hidden="1">
      <c r="A145" s="20" t="s">
        <v>388</v>
      </c>
      <c r="B145" s="10" t="s">
        <v>389</v>
      </c>
      <c r="C145" s="28">
        <v>300</v>
      </c>
    </row>
    <row r="146" spans="1:3" s="13" customFormat="1" ht="82.5" customHeight="1" hidden="1">
      <c r="A146" s="20" t="s">
        <v>418</v>
      </c>
      <c r="B146" s="10" t="s">
        <v>419</v>
      </c>
      <c r="C146" s="28">
        <v>26</v>
      </c>
    </row>
    <row r="147" spans="1:3" s="13" customFormat="1" ht="64.5" customHeight="1" hidden="1">
      <c r="A147" s="20" t="s">
        <v>390</v>
      </c>
      <c r="B147" s="10" t="s">
        <v>391</v>
      </c>
      <c r="C147" s="28">
        <v>18</v>
      </c>
    </row>
    <row r="148" spans="1:3" s="13" customFormat="1" ht="64.5" customHeight="1" hidden="1">
      <c r="A148" s="20" t="s">
        <v>392</v>
      </c>
      <c r="B148" s="10" t="s">
        <v>393</v>
      </c>
      <c r="C148" s="28">
        <v>9</v>
      </c>
    </row>
    <row r="149" spans="1:3" s="13" customFormat="1" ht="81" customHeight="1" hidden="1">
      <c r="A149" s="20" t="s">
        <v>342</v>
      </c>
      <c r="B149" s="10" t="s">
        <v>360</v>
      </c>
      <c r="C149" s="28"/>
    </row>
    <row r="150" spans="1:3" s="13" customFormat="1" ht="81" customHeight="1" hidden="1">
      <c r="A150" s="20" t="s">
        <v>394</v>
      </c>
      <c r="B150" s="10" t="s">
        <v>395</v>
      </c>
      <c r="C150" s="28">
        <v>170</v>
      </c>
    </row>
    <row r="151" spans="1:3" s="13" customFormat="1" ht="98.25" customHeight="1" hidden="1">
      <c r="A151" s="20" t="s">
        <v>396</v>
      </c>
      <c r="B151" s="10" t="s">
        <v>397</v>
      </c>
      <c r="C151" s="28">
        <v>3302</v>
      </c>
    </row>
    <row r="152" spans="1:3" s="13" customFormat="1" ht="117" customHeight="1" hidden="1">
      <c r="A152" s="20" t="s">
        <v>398</v>
      </c>
      <c r="B152" s="10" t="s">
        <v>399</v>
      </c>
      <c r="C152" s="28">
        <v>531</v>
      </c>
    </row>
    <row r="153" spans="1:3" s="13" customFormat="1" ht="98.25" customHeight="1" hidden="1">
      <c r="A153" s="20" t="s">
        <v>343</v>
      </c>
      <c r="B153" s="10" t="s">
        <v>361</v>
      </c>
      <c r="C153" s="28">
        <v>48</v>
      </c>
    </row>
    <row r="154" spans="1:3" s="13" customFormat="1" ht="213.75" customHeight="1" hidden="1">
      <c r="A154" s="20" t="s">
        <v>344</v>
      </c>
      <c r="B154" s="10" t="s">
        <v>373</v>
      </c>
      <c r="C154" s="28">
        <v>29</v>
      </c>
    </row>
    <row r="155" spans="1:3" s="13" customFormat="1" ht="100.5" customHeight="1" hidden="1">
      <c r="A155" s="20" t="s">
        <v>400</v>
      </c>
      <c r="B155" s="10" t="s">
        <v>401</v>
      </c>
      <c r="C155" s="28">
        <v>204</v>
      </c>
    </row>
    <row r="156" spans="1:3" s="13" customFormat="1" ht="79.5" customHeight="1" hidden="1">
      <c r="A156" s="20" t="s">
        <v>345</v>
      </c>
      <c r="B156" s="10" t="s">
        <v>362</v>
      </c>
      <c r="C156" s="28">
        <v>4236</v>
      </c>
    </row>
    <row r="157" spans="1:3" s="13" customFormat="1" ht="63.75" customHeight="1" hidden="1">
      <c r="A157" s="20" t="s">
        <v>346</v>
      </c>
      <c r="B157" s="10" t="s">
        <v>363</v>
      </c>
      <c r="C157" s="28">
        <v>29</v>
      </c>
    </row>
    <row r="158" spans="1:3" s="13" customFormat="1" ht="80.25" customHeight="1" hidden="1">
      <c r="A158" s="20" t="s">
        <v>347</v>
      </c>
      <c r="B158" s="10" t="s">
        <v>364</v>
      </c>
      <c r="C158" s="28">
        <v>10388</v>
      </c>
    </row>
    <row r="159" spans="1:3" s="13" customFormat="1" ht="80.25" customHeight="1" hidden="1">
      <c r="A159" s="20" t="s">
        <v>420</v>
      </c>
      <c r="B159" s="10" t="s">
        <v>421</v>
      </c>
      <c r="C159" s="28">
        <v>42</v>
      </c>
    </row>
    <row r="160" spans="1:3" s="13" customFormat="1" ht="63.75" customHeight="1" hidden="1">
      <c r="A160" s="20" t="s">
        <v>348</v>
      </c>
      <c r="B160" s="10" t="s">
        <v>365</v>
      </c>
      <c r="C160" s="28">
        <v>185279</v>
      </c>
    </row>
    <row r="161" spans="1:3" s="13" customFormat="1" ht="84" customHeight="1" hidden="1">
      <c r="A161" s="20" t="s">
        <v>349</v>
      </c>
      <c r="B161" s="10" t="s">
        <v>366</v>
      </c>
      <c r="C161" s="28">
        <f>12665+13815</f>
        <v>26480</v>
      </c>
    </row>
    <row r="162" spans="1:3" s="13" customFormat="1" ht="75.75" customHeight="1" hidden="1">
      <c r="A162" s="20" t="s">
        <v>350</v>
      </c>
      <c r="B162" s="10" t="s">
        <v>367</v>
      </c>
      <c r="C162" s="28">
        <v>1492</v>
      </c>
    </row>
    <row r="163" spans="1:3" s="13" customFormat="1" ht="60.75" customHeight="1" hidden="1">
      <c r="A163" s="20" t="s">
        <v>351</v>
      </c>
      <c r="B163" s="10" t="s">
        <v>368</v>
      </c>
      <c r="C163" s="28">
        <v>55</v>
      </c>
    </row>
    <row r="164" spans="1:3" s="13" customFormat="1" ht="73.5" customHeight="1" hidden="1">
      <c r="A164" s="20" t="s">
        <v>402</v>
      </c>
      <c r="B164" s="10" t="s">
        <v>403</v>
      </c>
      <c r="C164" s="28">
        <f>4165+1280</f>
        <v>5445</v>
      </c>
    </row>
    <row r="165" spans="1:3" s="13" customFormat="1" ht="160.5" customHeight="1" hidden="1">
      <c r="A165" s="20" t="s">
        <v>352</v>
      </c>
      <c r="B165" s="10" t="s">
        <v>369</v>
      </c>
      <c r="C165" s="28">
        <v>280</v>
      </c>
    </row>
    <row r="166" spans="1:3" s="13" customFormat="1" ht="138.75" customHeight="1" hidden="1">
      <c r="A166" s="20" t="s">
        <v>353</v>
      </c>
      <c r="B166" s="10" t="s">
        <v>370</v>
      </c>
      <c r="C166" s="28"/>
    </row>
    <row r="167" spans="1:3" s="13" customFormat="1" ht="138.75" customHeight="1" hidden="1">
      <c r="A167" s="20" t="s">
        <v>522</v>
      </c>
      <c r="B167" s="10"/>
      <c r="C167" s="28">
        <v>227</v>
      </c>
    </row>
    <row r="168" spans="1:3" s="13" customFormat="1" ht="138.75" customHeight="1" hidden="1">
      <c r="A168" s="20" t="s">
        <v>404</v>
      </c>
      <c r="B168" s="10" t="s">
        <v>405</v>
      </c>
      <c r="C168" s="28"/>
    </row>
    <row r="169" spans="1:3" s="13" customFormat="1" ht="93.75" customHeight="1" hidden="1">
      <c r="A169" s="20" t="s">
        <v>406</v>
      </c>
      <c r="B169" s="10" t="s">
        <v>407</v>
      </c>
      <c r="C169" s="28"/>
    </row>
    <row r="170" spans="1:3" s="13" customFormat="1" ht="78" customHeight="1" hidden="1">
      <c r="A170" s="20" t="s">
        <v>422</v>
      </c>
      <c r="B170" s="10" t="s">
        <v>423</v>
      </c>
      <c r="C170" s="28">
        <v>6</v>
      </c>
    </row>
    <row r="171" spans="1:3" s="13" customFormat="1" ht="97.5" customHeight="1" hidden="1">
      <c r="A171" s="20" t="s">
        <v>354</v>
      </c>
      <c r="B171" s="10" t="s">
        <v>371</v>
      </c>
      <c r="C171" s="28">
        <v>1345</v>
      </c>
    </row>
    <row r="172" spans="1:3" s="13" customFormat="1" ht="65.25" customHeight="1" hidden="1">
      <c r="A172" s="20" t="s">
        <v>355</v>
      </c>
      <c r="B172" s="10" t="s">
        <v>372</v>
      </c>
      <c r="C172" s="28">
        <v>145</v>
      </c>
    </row>
    <row r="173" spans="1:3" s="13" customFormat="1" ht="23.25" customHeight="1" hidden="1">
      <c r="A173" s="19" t="s">
        <v>180</v>
      </c>
      <c r="B173" s="8" t="s">
        <v>181</v>
      </c>
      <c r="C173" s="9">
        <f>C175</f>
        <v>0</v>
      </c>
    </row>
    <row r="174" spans="1:3" s="13" customFormat="1" ht="27" customHeight="1" hidden="1">
      <c r="A174" s="19" t="s">
        <v>182</v>
      </c>
      <c r="B174" s="8" t="s">
        <v>183</v>
      </c>
      <c r="C174" s="9">
        <f>C175</f>
        <v>0</v>
      </c>
    </row>
    <row r="175" spans="1:3" s="15" customFormat="1" ht="21" customHeight="1" hidden="1">
      <c r="A175" s="20" t="s">
        <v>408</v>
      </c>
      <c r="B175" s="10" t="s">
        <v>409</v>
      </c>
      <c r="C175" s="9"/>
    </row>
    <row r="176" spans="1:3" ht="23.25" customHeight="1" hidden="1">
      <c r="A176" s="23"/>
      <c r="B176" s="1" t="s">
        <v>250</v>
      </c>
      <c r="C176" s="18">
        <f>C12</f>
        <v>15081544</v>
      </c>
    </row>
    <row r="177" spans="1:3" ht="24.75" customHeight="1">
      <c r="A177" s="23" t="s">
        <v>382</v>
      </c>
      <c r="B177" s="17" t="s">
        <v>381</v>
      </c>
      <c r="C177" s="30">
        <f>C178+C264</f>
        <v>30452839.70259</v>
      </c>
    </row>
    <row r="178" spans="1:3" ht="42" customHeight="1">
      <c r="A178" s="23" t="s">
        <v>226</v>
      </c>
      <c r="B178" s="17" t="s">
        <v>0</v>
      </c>
      <c r="C178" s="30">
        <f>C180</f>
        <v>30450159.05259</v>
      </c>
    </row>
    <row r="179" spans="1:3" ht="24.75" customHeight="1">
      <c r="A179" s="23"/>
      <c r="B179" s="17" t="s">
        <v>38</v>
      </c>
      <c r="C179" s="18"/>
    </row>
    <row r="180" spans="1:3" ht="44.25" customHeight="1" hidden="1">
      <c r="A180" s="24" t="s">
        <v>226</v>
      </c>
      <c r="B180" s="8" t="s">
        <v>227</v>
      </c>
      <c r="C180" s="27">
        <f>C181+C183+C247+C257</f>
        <v>30450159.05259</v>
      </c>
    </row>
    <row r="181" spans="1:3" ht="27" customHeight="1" hidden="1">
      <c r="A181" s="6" t="s">
        <v>55</v>
      </c>
      <c r="B181" s="17" t="s">
        <v>39</v>
      </c>
      <c r="C181" s="25">
        <f>C182</f>
        <v>0</v>
      </c>
    </row>
    <row r="182" spans="1:3" ht="42.75" customHeight="1" hidden="1">
      <c r="A182" s="4" t="s">
        <v>56</v>
      </c>
      <c r="B182" s="3" t="s">
        <v>302</v>
      </c>
      <c r="C182" s="26"/>
    </row>
    <row r="183" spans="1:3" ht="42.75" customHeight="1">
      <c r="A183" s="23" t="s">
        <v>57</v>
      </c>
      <c r="B183" s="17" t="s">
        <v>41</v>
      </c>
      <c r="C183" s="30">
        <f>C184+C185+C186+C187+C188+C189+C190+C191+C192+C196+C197+C198+C199+C202+C216+C217+C218+C219+C220+C221+C222+C223+C224+C225+C226+C227+C228+C236+C237+C238+C239+C240+C241+C242+C243+C244+C245+C246+6164204.87</f>
        <v>19136670.81759</v>
      </c>
    </row>
    <row r="184" spans="2:3" s="58" customFormat="1" ht="60.75" customHeight="1" hidden="1">
      <c r="B184" s="59" t="s">
        <v>375</v>
      </c>
      <c r="C184" s="60">
        <v>14064</v>
      </c>
    </row>
    <row r="185" spans="1:3" s="58" customFormat="1" ht="92.25" customHeight="1" hidden="1">
      <c r="A185" s="58">
        <v>11</v>
      </c>
      <c r="B185" s="59" t="s">
        <v>376</v>
      </c>
      <c r="C185" s="60">
        <v>70152</v>
      </c>
    </row>
    <row r="186" spans="1:3" s="58" customFormat="1" ht="57" customHeight="1" hidden="1">
      <c r="A186" s="58">
        <v>6</v>
      </c>
      <c r="B186" s="59" t="s">
        <v>71</v>
      </c>
      <c r="C186" s="60">
        <v>70744</v>
      </c>
    </row>
    <row r="187" spans="1:3" s="58" customFormat="1" ht="79.5" customHeight="1" hidden="1">
      <c r="A187" s="58">
        <v>8</v>
      </c>
      <c r="B187" s="59" t="s">
        <v>443</v>
      </c>
      <c r="C187" s="60">
        <v>601038.6</v>
      </c>
    </row>
    <row r="188" spans="2:3" s="58" customFormat="1" ht="66" customHeight="1" hidden="1">
      <c r="B188" s="59" t="s">
        <v>377</v>
      </c>
      <c r="C188" s="60">
        <v>600</v>
      </c>
    </row>
    <row r="189" spans="2:3" s="58" customFormat="1" ht="78" customHeight="1" hidden="1">
      <c r="B189" s="59" t="s">
        <v>444</v>
      </c>
      <c r="C189" s="60">
        <v>6641.7</v>
      </c>
    </row>
    <row r="190" spans="2:3" s="58" customFormat="1" ht="78" customHeight="1" hidden="1">
      <c r="B190" s="59" t="s">
        <v>445</v>
      </c>
      <c r="C190" s="60">
        <v>150000</v>
      </c>
    </row>
    <row r="191" spans="1:3" s="58" customFormat="1" ht="95.25" customHeight="1" hidden="1">
      <c r="A191" s="58">
        <v>16</v>
      </c>
      <c r="B191" s="59" t="s">
        <v>446</v>
      </c>
      <c r="C191" s="61">
        <v>37515.45385</v>
      </c>
    </row>
    <row r="192" spans="1:3" s="58" customFormat="1" ht="75" customHeight="1" hidden="1">
      <c r="A192" s="58">
        <v>53</v>
      </c>
      <c r="B192" s="59" t="s">
        <v>378</v>
      </c>
      <c r="C192" s="60">
        <f>C194+C195</f>
        <v>509683.8</v>
      </c>
    </row>
    <row r="193" spans="2:3" s="62" customFormat="1" ht="22.5" customHeight="1" hidden="1">
      <c r="B193" s="63" t="s">
        <v>447</v>
      </c>
      <c r="C193" s="64"/>
    </row>
    <row r="194" spans="2:3" s="62" customFormat="1" ht="40.5" customHeight="1" hidden="1">
      <c r="B194" s="63" t="s">
        <v>448</v>
      </c>
      <c r="C194" s="64">
        <v>187000</v>
      </c>
    </row>
    <row r="195" spans="2:3" s="62" customFormat="1" ht="39" customHeight="1" hidden="1">
      <c r="B195" s="63" t="s">
        <v>449</v>
      </c>
      <c r="C195" s="64">
        <v>322683.8</v>
      </c>
    </row>
    <row r="196" spans="1:3" s="58" customFormat="1" ht="81" customHeight="1" hidden="1">
      <c r="A196" s="58">
        <v>39</v>
      </c>
      <c r="B196" s="59" t="s">
        <v>450</v>
      </c>
      <c r="C196" s="60">
        <v>886476</v>
      </c>
    </row>
    <row r="197" spans="1:3" s="58" customFormat="1" ht="82.5" customHeight="1" hidden="1">
      <c r="A197" s="58">
        <v>40</v>
      </c>
      <c r="B197" s="59" t="s">
        <v>451</v>
      </c>
      <c r="C197" s="60">
        <v>0</v>
      </c>
    </row>
    <row r="198" spans="1:3" s="58" customFormat="1" ht="78.75" customHeight="1" hidden="1">
      <c r="A198" s="58">
        <v>49</v>
      </c>
      <c r="B198" s="59" t="s">
        <v>452</v>
      </c>
      <c r="C198" s="60">
        <v>257556</v>
      </c>
    </row>
    <row r="199" spans="1:3" s="62" customFormat="1" ht="55.5" customHeight="1" hidden="1">
      <c r="A199" s="62">
        <v>57</v>
      </c>
      <c r="B199" s="59" t="s">
        <v>453</v>
      </c>
      <c r="C199" s="60">
        <f>C201</f>
        <v>18095.8</v>
      </c>
    </row>
    <row r="200" spans="2:3" s="62" customFormat="1" ht="21.75" customHeight="1" hidden="1">
      <c r="B200" s="63" t="s">
        <v>38</v>
      </c>
      <c r="C200" s="64"/>
    </row>
    <row r="201" spans="2:3" s="62" customFormat="1" ht="21.75" customHeight="1" hidden="1">
      <c r="B201" s="63" t="s">
        <v>454</v>
      </c>
      <c r="C201" s="64">
        <v>18095.8</v>
      </c>
    </row>
    <row r="202" spans="1:3" s="62" customFormat="1" ht="60.75" customHeight="1" hidden="1">
      <c r="A202" s="62">
        <v>10</v>
      </c>
      <c r="B202" s="59" t="s">
        <v>379</v>
      </c>
      <c r="C202" s="60">
        <f>C204+C205+C206+C207+C208+C209+C210+C212+C213+C214+C215+C211</f>
        <v>7291338.199999999</v>
      </c>
    </row>
    <row r="203" spans="2:3" s="62" customFormat="1" ht="18.75" customHeight="1" hidden="1">
      <c r="B203" s="63" t="s">
        <v>38</v>
      </c>
      <c r="C203" s="64"/>
    </row>
    <row r="204" spans="2:3" s="62" customFormat="1" ht="100.5" customHeight="1" hidden="1">
      <c r="B204" s="63" t="s">
        <v>455</v>
      </c>
      <c r="C204" s="64">
        <v>1504201.1</v>
      </c>
    </row>
    <row r="205" spans="2:3" s="62" customFormat="1" ht="42" customHeight="1" hidden="1">
      <c r="B205" s="63" t="s">
        <v>456</v>
      </c>
      <c r="C205" s="64">
        <v>237500</v>
      </c>
    </row>
    <row r="206" spans="2:3" s="62" customFormat="1" ht="82.5" customHeight="1" hidden="1">
      <c r="B206" s="63" t="s">
        <v>457</v>
      </c>
      <c r="C206" s="64">
        <v>131746.4</v>
      </c>
    </row>
    <row r="207" spans="2:3" s="62" customFormat="1" ht="102.75" customHeight="1" hidden="1">
      <c r="B207" s="63" t="s">
        <v>458</v>
      </c>
      <c r="C207" s="64"/>
    </row>
    <row r="208" spans="2:3" s="62" customFormat="1" ht="141.75" customHeight="1" hidden="1">
      <c r="B208" s="63" t="s">
        <v>459</v>
      </c>
      <c r="C208" s="64">
        <v>1854325.4</v>
      </c>
    </row>
    <row r="209" spans="2:3" s="62" customFormat="1" ht="80.25" customHeight="1" hidden="1">
      <c r="B209" s="63" t="s">
        <v>460</v>
      </c>
      <c r="C209" s="64">
        <v>0</v>
      </c>
    </row>
    <row r="210" spans="2:3" s="62" customFormat="1" ht="76.5" customHeight="1" hidden="1">
      <c r="B210" s="63" t="s">
        <v>461</v>
      </c>
      <c r="C210" s="64">
        <v>224185</v>
      </c>
    </row>
    <row r="211" spans="2:3" s="62" customFormat="1" ht="76.5" customHeight="1" hidden="1">
      <c r="B211" s="63" t="s">
        <v>512</v>
      </c>
      <c r="C211" s="64">
        <v>167312.6</v>
      </c>
    </row>
    <row r="212" spans="2:3" s="62" customFormat="1" ht="66.75" customHeight="1" hidden="1">
      <c r="B212" s="63" t="s">
        <v>462</v>
      </c>
      <c r="C212" s="64">
        <v>843082.1</v>
      </c>
    </row>
    <row r="213" spans="2:3" s="62" customFormat="1" ht="84" customHeight="1" hidden="1">
      <c r="B213" s="63" t="s">
        <v>463</v>
      </c>
      <c r="C213" s="64">
        <v>835352.8</v>
      </c>
    </row>
    <row r="214" spans="2:3" s="62" customFormat="1" ht="84" customHeight="1" hidden="1">
      <c r="B214" s="63" t="s">
        <v>464</v>
      </c>
      <c r="C214" s="64">
        <v>1236314.8</v>
      </c>
    </row>
    <row r="215" spans="2:3" s="62" customFormat="1" ht="84" customHeight="1" hidden="1">
      <c r="B215" s="63" t="s">
        <v>465</v>
      </c>
      <c r="C215" s="64">
        <v>257318</v>
      </c>
    </row>
    <row r="216" spans="1:3" s="58" customFormat="1" ht="74.25" customHeight="1" hidden="1">
      <c r="A216" s="58">
        <v>21</v>
      </c>
      <c r="B216" s="59" t="s">
        <v>466</v>
      </c>
      <c r="C216" s="61">
        <v>4050.76274</v>
      </c>
    </row>
    <row r="217" spans="1:3" s="58" customFormat="1" ht="100.5" customHeight="1" hidden="1">
      <c r="A217" s="58">
        <v>18</v>
      </c>
      <c r="B217" s="59" t="s">
        <v>467</v>
      </c>
      <c r="C217" s="60">
        <v>15000</v>
      </c>
    </row>
    <row r="218" spans="2:3" s="58" customFormat="1" ht="78.75" customHeight="1" hidden="1">
      <c r="B218" s="59" t="s">
        <v>468</v>
      </c>
      <c r="C218" s="60">
        <v>35000</v>
      </c>
    </row>
    <row r="219" spans="2:3" s="58" customFormat="1" ht="78.75" customHeight="1" hidden="1">
      <c r="B219" s="59" t="s">
        <v>469</v>
      </c>
      <c r="C219" s="60">
        <v>5000</v>
      </c>
    </row>
    <row r="220" spans="2:3" s="58" customFormat="1" ht="78.75" customHeight="1" hidden="1">
      <c r="B220" s="59" t="s">
        <v>470</v>
      </c>
      <c r="C220" s="60">
        <v>90697.7</v>
      </c>
    </row>
    <row r="221" spans="2:3" s="58" customFormat="1" ht="37.5" customHeight="1" hidden="1">
      <c r="B221" s="59" t="s">
        <v>471</v>
      </c>
      <c r="C221" s="60">
        <v>10000</v>
      </c>
    </row>
    <row r="222" spans="1:3" s="58" customFormat="1" ht="98.25" customHeight="1" hidden="1">
      <c r="A222" s="58">
        <v>35</v>
      </c>
      <c r="B222" s="59" t="s">
        <v>472</v>
      </c>
      <c r="C222" s="60">
        <v>2582</v>
      </c>
    </row>
    <row r="223" spans="1:3" s="58" customFormat="1" ht="93" customHeight="1" hidden="1">
      <c r="A223" s="58">
        <v>36</v>
      </c>
      <c r="B223" s="59" t="s">
        <v>473</v>
      </c>
      <c r="C223" s="60">
        <v>540.5</v>
      </c>
    </row>
    <row r="224" spans="1:3" s="58" customFormat="1" ht="100.5" customHeight="1" hidden="1">
      <c r="A224" s="58">
        <v>34</v>
      </c>
      <c r="B224" s="59" t="s">
        <v>474</v>
      </c>
      <c r="C224" s="60">
        <v>4500</v>
      </c>
    </row>
    <row r="225" spans="1:3" s="58" customFormat="1" ht="78.75" customHeight="1" hidden="1">
      <c r="A225" s="58">
        <v>33</v>
      </c>
      <c r="B225" s="59" t="s">
        <v>475</v>
      </c>
      <c r="C225" s="60">
        <v>40727.5</v>
      </c>
    </row>
    <row r="226" spans="1:3" s="58" customFormat="1" ht="59.25" customHeight="1" hidden="1">
      <c r="A226" s="58">
        <v>15</v>
      </c>
      <c r="B226" s="59" t="s">
        <v>476</v>
      </c>
      <c r="C226" s="60">
        <v>9119.3</v>
      </c>
    </row>
    <row r="227" spans="2:3" s="58" customFormat="1" ht="73.5" customHeight="1" hidden="1">
      <c r="B227" s="59" t="s">
        <v>477</v>
      </c>
      <c r="C227" s="60">
        <v>5900</v>
      </c>
    </row>
    <row r="228" spans="1:3" s="62" customFormat="1" ht="66.75" customHeight="1" hidden="1">
      <c r="A228" s="62">
        <v>3</v>
      </c>
      <c r="B228" s="59" t="s">
        <v>478</v>
      </c>
      <c r="C228" s="60">
        <f>C230+C231+C232+C233+C234+C235</f>
        <v>210501.1</v>
      </c>
    </row>
    <row r="229" spans="2:3" s="62" customFormat="1" ht="25.5" customHeight="1" hidden="1">
      <c r="B229" s="63" t="s">
        <v>38</v>
      </c>
      <c r="C229" s="64"/>
    </row>
    <row r="230" spans="2:3" s="62" customFormat="1" ht="25.5" customHeight="1" hidden="1">
      <c r="B230" s="63" t="s">
        <v>380</v>
      </c>
      <c r="C230" s="64"/>
    </row>
    <row r="231" spans="2:3" s="62" customFormat="1" ht="48" customHeight="1" hidden="1">
      <c r="B231" s="63" t="s">
        <v>479</v>
      </c>
      <c r="C231" s="64">
        <v>50000</v>
      </c>
    </row>
    <row r="232" spans="2:3" s="62" customFormat="1" ht="24" customHeight="1" hidden="1">
      <c r="B232" s="63" t="s">
        <v>480</v>
      </c>
      <c r="C232" s="64">
        <v>94900</v>
      </c>
    </row>
    <row r="233" spans="2:3" s="62" customFormat="1" ht="25.5" customHeight="1" hidden="1">
      <c r="B233" s="63" t="s">
        <v>481</v>
      </c>
      <c r="C233" s="64"/>
    </row>
    <row r="234" spans="2:3" s="62" customFormat="1" ht="27" customHeight="1" hidden="1">
      <c r="B234" s="63" t="s">
        <v>482</v>
      </c>
      <c r="C234" s="64">
        <v>65601.1</v>
      </c>
    </row>
    <row r="235" spans="2:3" s="58" customFormat="1" ht="38.25" customHeight="1" hidden="1">
      <c r="B235" s="63" t="s">
        <v>483</v>
      </c>
      <c r="C235" s="64"/>
    </row>
    <row r="236" spans="2:3" s="58" customFormat="1" ht="75" customHeight="1" hidden="1">
      <c r="B236" s="59" t="s">
        <v>484</v>
      </c>
      <c r="C236" s="60">
        <v>320</v>
      </c>
    </row>
    <row r="237" spans="1:3" s="58" customFormat="1" ht="76.5" customHeight="1" hidden="1">
      <c r="A237" s="58">
        <v>56</v>
      </c>
      <c r="B237" s="59" t="s">
        <v>485</v>
      </c>
      <c r="C237" s="60">
        <v>173922.4</v>
      </c>
    </row>
    <row r="238" spans="1:3" s="58" customFormat="1" ht="75" customHeight="1" hidden="1">
      <c r="A238" s="58">
        <v>50</v>
      </c>
      <c r="B238" s="59" t="s">
        <v>486</v>
      </c>
      <c r="C238" s="60">
        <v>0</v>
      </c>
    </row>
    <row r="239" spans="2:3" s="58" customFormat="1" ht="75" customHeight="1" hidden="1">
      <c r="B239" s="59" t="s">
        <v>487</v>
      </c>
      <c r="C239" s="60">
        <v>10000</v>
      </c>
    </row>
    <row r="240" spans="1:3" s="58" customFormat="1" ht="96.75" customHeight="1" hidden="1">
      <c r="A240" s="58">
        <v>25</v>
      </c>
      <c r="B240" s="59" t="s">
        <v>488</v>
      </c>
      <c r="C240" s="60">
        <v>523</v>
      </c>
    </row>
    <row r="241" spans="1:3" s="58" customFormat="1" ht="148.5" customHeight="1" hidden="1">
      <c r="A241" s="58">
        <v>14</v>
      </c>
      <c r="B241" s="59" t="s">
        <v>489</v>
      </c>
      <c r="C241" s="60">
        <v>2000</v>
      </c>
    </row>
    <row r="242" spans="2:3" s="58" customFormat="1" ht="57" customHeight="1" hidden="1">
      <c r="B242" s="69" t="s">
        <v>513</v>
      </c>
      <c r="C242" s="68">
        <v>94785.931</v>
      </c>
    </row>
    <row r="243" spans="2:3" s="58" customFormat="1" ht="111" customHeight="1" hidden="1">
      <c r="B243" s="69" t="s">
        <v>514</v>
      </c>
      <c r="C243" s="68">
        <v>117481</v>
      </c>
    </row>
    <row r="244" spans="2:3" s="58" customFormat="1" ht="58.5" customHeight="1" hidden="1">
      <c r="B244" s="69" t="s">
        <v>515</v>
      </c>
      <c r="C244" s="68">
        <v>1117959.1</v>
      </c>
    </row>
    <row r="245" spans="2:3" s="58" customFormat="1" ht="56.25" customHeight="1" hidden="1">
      <c r="B245" s="69" t="s">
        <v>516</v>
      </c>
      <c r="C245" s="68">
        <v>102040.9</v>
      </c>
    </row>
    <row r="246" spans="2:3" s="58" customFormat="1" ht="77.25" customHeight="1" hidden="1">
      <c r="B246" s="69" t="s">
        <v>517</v>
      </c>
      <c r="C246" s="68">
        <v>1005909.2</v>
      </c>
    </row>
    <row r="247" spans="1:3" ht="30" customHeight="1">
      <c r="A247" s="23" t="s">
        <v>58</v>
      </c>
      <c r="B247" s="17" t="s">
        <v>40</v>
      </c>
      <c r="C247" s="18">
        <f>C249+C250+C251+C252+C253+C254+C255+C256+C248</f>
        <v>10730420.600000001</v>
      </c>
    </row>
    <row r="248" spans="1:3" ht="30" customHeight="1" hidden="1">
      <c r="A248" s="23"/>
      <c r="B248" s="59" t="s">
        <v>490</v>
      </c>
      <c r="C248" s="60">
        <v>6364134</v>
      </c>
    </row>
    <row r="249" spans="1:3" s="58" customFormat="1" ht="96" customHeight="1" hidden="1">
      <c r="A249" s="58">
        <v>63</v>
      </c>
      <c r="B249" s="59" t="s">
        <v>491</v>
      </c>
      <c r="C249" s="60">
        <v>4035982.9</v>
      </c>
    </row>
    <row r="250" spans="1:3" s="58" customFormat="1" ht="94.5" customHeight="1" hidden="1">
      <c r="A250" s="58">
        <v>62</v>
      </c>
      <c r="B250" s="59" t="s">
        <v>492</v>
      </c>
      <c r="C250" s="60">
        <v>5777</v>
      </c>
    </row>
    <row r="251" spans="2:3" s="58" customFormat="1" ht="94.5" customHeight="1" hidden="1">
      <c r="B251" s="59" t="s">
        <v>493</v>
      </c>
      <c r="C251" s="60">
        <v>30231</v>
      </c>
    </row>
    <row r="252" spans="1:3" s="58" customFormat="1" ht="97.5" customHeight="1" hidden="1">
      <c r="A252" s="58">
        <v>66</v>
      </c>
      <c r="B252" s="59" t="s">
        <v>494</v>
      </c>
      <c r="C252" s="60">
        <v>220578</v>
      </c>
    </row>
    <row r="253" spans="1:3" s="58" customFormat="1" ht="78" customHeight="1" hidden="1">
      <c r="A253" s="58">
        <v>71</v>
      </c>
      <c r="B253" s="59" t="s">
        <v>495</v>
      </c>
      <c r="C253" s="60">
        <v>3278</v>
      </c>
    </row>
    <row r="254" spans="1:3" s="58" customFormat="1" ht="113.25" customHeight="1" hidden="1">
      <c r="A254" s="58">
        <v>65</v>
      </c>
      <c r="B254" s="59" t="s">
        <v>496</v>
      </c>
      <c r="C254" s="60">
        <v>8439.7</v>
      </c>
    </row>
    <row r="255" spans="1:3" s="58" customFormat="1" ht="60.75" customHeight="1" hidden="1">
      <c r="A255" s="58">
        <v>67</v>
      </c>
      <c r="B255" s="59" t="s">
        <v>374</v>
      </c>
      <c r="C255" s="60">
        <v>61696</v>
      </c>
    </row>
    <row r="256" spans="2:3" s="58" customFormat="1" ht="80.25" customHeight="1" hidden="1">
      <c r="B256" s="59" t="s">
        <v>497</v>
      </c>
      <c r="C256" s="60">
        <v>304</v>
      </c>
    </row>
    <row r="257" spans="1:3" s="7" customFormat="1" ht="24" customHeight="1">
      <c r="A257" s="23" t="s">
        <v>60</v>
      </c>
      <c r="B257" s="17" t="s">
        <v>59</v>
      </c>
      <c r="C257" s="32">
        <f>C258+C259+C260+C261+C262+C263</f>
        <v>583067.635</v>
      </c>
    </row>
    <row r="258" spans="1:3" s="58" customFormat="1" ht="73.5" customHeight="1" hidden="1">
      <c r="A258" s="58">
        <v>75</v>
      </c>
      <c r="B258" s="59" t="s">
        <v>498</v>
      </c>
      <c r="C258" s="60">
        <v>325448</v>
      </c>
    </row>
    <row r="259" spans="1:3" s="58" customFormat="1" ht="108.75" customHeight="1" hidden="1">
      <c r="A259" s="58">
        <v>73</v>
      </c>
      <c r="B259" s="59" t="s">
        <v>499</v>
      </c>
      <c r="C259" s="60">
        <v>3000</v>
      </c>
    </row>
    <row r="260" spans="1:3" s="58" customFormat="1" ht="113.25" customHeight="1" hidden="1">
      <c r="A260" s="58">
        <v>74</v>
      </c>
      <c r="B260" s="59" t="s">
        <v>500</v>
      </c>
      <c r="C260" s="60">
        <v>15350</v>
      </c>
    </row>
    <row r="261" spans="2:3" s="58" customFormat="1" ht="116.25" customHeight="1" hidden="1">
      <c r="B261" s="65" t="s">
        <v>501</v>
      </c>
      <c r="C261" s="70">
        <v>1130.25</v>
      </c>
    </row>
    <row r="262" spans="1:3" s="58" customFormat="1" ht="78.75" customHeight="1" hidden="1">
      <c r="A262" s="58">
        <v>80</v>
      </c>
      <c r="B262" s="59" t="s">
        <v>502</v>
      </c>
      <c r="C262" s="75">
        <f>205698.8+0.028</f>
        <v>205698.82799999998</v>
      </c>
    </row>
    <row r="263" spans="1:3" s="66" customFormat="1" ht="97.5" customHeight="1" hidden="1">
      <c r="A263" s="66">
        <v>76</v>
      </c>
      <c r="B263" s="65" t="s">
        <v>503</v>
      </c>
      <c r="C263" s="67">
        <v>32440.557</v>
      </c>
    </row>
    <row r="264" spans="1:3" s="7" customFormat="1" ht="22.5" customHeight="1">
      <c r="A264" s="23" t="s">
        <v>384</v>
      </c>
      <c r="B264" s="29" t="s">
        <v>383</v>
      </c>
      <c r="C264" s="73">
        <v>2680.65</v>
      </c>
    </row>
    <row r="265" spans="1:3" s="7" customFormat="1" ht="11.25" customHeight="1">
      <c r="A265" s="2"/>
      <c r="B265" s="3"/>
      <c r="C265" s="5"/>
    </row>
    <row r="266" spans="1:3" ht="30" customHeight="1">
      <c r="A266" s="2"/>
      <c r="B266" s="1" t="s">
        <v>81</v>
      </c>
      <c r="C266" s="27">
        <f>C12+C177</f>
        <v>45534383.70259</v>
      </c>
    </row>
    <row r="267" spans="1:3" ht="15" customHeight="1">
      <c r="A267" s="2"/>
      <c r="B267" s="1"/>
      <c r="C267" s="27"/>
    </row>
    <row r="268" spans="1:4" ht="27" customHeight="1">
      <c r="A268" s="50"/>
      <c r="B268" s="51" t="s">
        <v>51</v>
      </c>
      <c r="C268" s="46">
        <f>C266-C270</f>
        <v>-1807754.9999999925</v>
      </c>
      <c r="D268" s="49">
        <f>C268/C12*100</f>
        <v>-11.986537983113616</v>
      </c>
    </row>
    <row r="269" spans="1:2" ht="15" customHeight="1">
      <c r="A269" s="52"/>
      <c r="B269" s="17"/>
    </row>
    <row r="270" spans="1:3" ht="28.5" customHeight="1">
      <c r="A270" s="53"/>
      <c r="B270" s="17" t="s">
        <v>82</v>
      </c>
      <c r="C270" s="27">
        <f>C272+C282+C286+C292+C299+C302+C310+C314+C320+C326</f>
        <v>47342138.702589996</v>
      </c>
    </row>
    <row r="271" spans="1:3" ht="15" customHeight="1">
      <c r="A271" s="34"/>
      <c r="B271" s="3" t="s">
        <v>83</v>
      </c>
      <c r="C271" s="36"/>
    </row>
    <row r="272" spans="1:3" ht="33" customHeight="1">
      <c r="A272" s="33" t="s">
        <v>122</v>
      </c>
      <c r="B272" s="17" t="s">
        <v>84</v>
      </c>
      <c r="C272" s="27">
        <f>C274+C275+C276+C277+C278+C279+C280+C273</f>
        <v>4459536.618960001</v>
      </c>
    </row>
    <row r="273" spans="1:3" ht="45.75" customHeight="1">
      <c r="A273" s="34" t="s">
        <v>25</v>
      </c>
      <c r="B273" s="3" t="s">
        <v>24</v>
      </c>
      <c r="C273" s="35">
        <v>8276</v>
      </c>
    </row>
    <row r="274" spans="1:3" ht="64.5" customHeight="1">
      <c r="A274" s="34" t="s">
        <v>99</v>
      </c>
      <c r="B274" s="3" t="s">
        <v>238</v>
      </c>
      <c r="C274" s="26">
        <v>216794</v>
      </c>
    </row>
    <row r="275" spans="1:3" ht="62.25" customHeight="1">
      <c r="A275" s="34" t="s">
        <v>100</v>
      </c>
      <c r="B275" s="3" t="s">
        <v>504</v>
      </c>
      <c r="C275" s="76">
        <v>2250745.5391</v>
      </c>
    </row>
    <row r="276" spans="1:3" ht="31.5" customHeight="1">
      <c r="A276" s="34" t="s">
        <v>277</v>
      </c>
      <c r="B276" s="3" t="s">
        <v>278</v>
      </c>
      <c r="C276" s="26">
        <v>304</v>
      </c>
    </row>
    <row r="277" spans="1:3" ht="43.5" customHeight="1">
      <c r="A277" s="34" t="s">
        <v>101</v>
      </c>
      <c r="B277" s="3" t="s">
        <v>239</v>
      </c>
      <c r="C277" s="26">
        <v>97193</v>
      </c>
    </row>
    <row r="278" spans="1:3" ht="33" customHeight="1" hidden="1">
      <c r="A278" s="34" t="s">
        <v>102</v>
      </c>
      <c r="B278" s="3" t="s">
        <v>85</v>
      </c>
      <c r="C278" s="26"/>
    </row>
    <row r="279" spans="1:3" ht="30" customHeight="1">
      <c r="A279" s="34" t="s">
        <v>275</v>
      </c>
      <c r="B279" s="3" t="s">
        <v>266</v>
      </c>
      <c r="C279" s="26">
        <v>41709</v>
      </c>
    </row>
    <row r="280" spans="1:3" ht="29.25" customHeight="1">
      <c r="A280" s="34" t="s">
        <v>276</v>
      </c>
      <c r="B280" s="3" t="s">
        <v>86</v>
      </c>
      <c r="C280" s="40">
        <v>1844515.07986</v>
      </c>
    </row>
    <row r="281" spans="1:3" s="7" customFormat="1" ht="15" customHeight="1">
      <c r="A281" s="34"/>
      <c r="B281" s="3"/>
      <c r="C281" s="36"/>
    </row>
    <row r="282" spans="1:3" s="7" customFormat="1" ht="46.5" customHeight="1">
      <c r="A282" s="33" t="s">
        <v>121</v>
      </c>
      <c r="B282" s="17" t="s">
        <v>87</v>
      </c>
      <c r="C282" s="25">
        <f>SUM(C283:C284)</f>
        <v>240362</v>
      </c>
    </row>
    <row r="283" spans="1:3" s="7" customFormat="1" ht="38.25" customHeight="1">
      <c r="A283" s="34" t="s">
        <v>387</v>
      </c>
      <c r="B283" s="3" t="s">
        <v>386</v>
      </c>
      <c r="C283" s="26">
        <v>175364</v>
      </c>
    </row>
    <row r="284" spans="1:3" s="7" customFormat="1" ht="37.5" customHeight="1">
      <c r="A284" s="34" t="s">
        <v>233</v>
      </c>
      <c r="B284" s="3" t="s">
        <v>185</v>
      </c>
      <c r="C284" s="26">
        <v>64998</v>
      </c>
    </row>
    <row r="285" spans="1:3" s="7" customFormat="1" ht="15" customHeight="1">
      <c r="A285" s="34"/>
      <c r="B285" s="3" t="s">
        <v>83</v>
      </c>
      <c r="C285" s="26"/>
    </row>
    <row r="286" spans="1:3" s="7" customFormat="1" ht="30.75" customHeight="1">
      <c r="A286" s="33" t="s">
        <v>120</v>
      </c>
      <c r="B286" s="17" t="s">
        <v>88</v>
      </c>
      <c r="C286" s="77">
        <f>SUM(C287:C290)</f>
        <v>9517527.670400001</v>
      </c>
    </row>
    <row r="287" spans="1:3" s="7" customFormat="1" ht="30.75" customHeight="1">
      <c r="A287" s="37" t="s">
        <v>36</v>
      </c>
      <c r="B287" s="38" t="s">
        <v>37</v>
      </c>
      <c r="C287" s="35">
        <v>61696</v>
      </c>
    </row>
    <row r="288" spans="1:3" s="7" customFormat="1" ht="30.75" customHeight="1">
      <c r="A288" s="34" t="s">
        <v>103</v>
      </c>
      <c r="B288" s="3" t="s">
        <v>186</v>
      </c>
      <c r="C288" s="55">
        <v>215856.828</v>
      </c>
    </row>
    <row r="289" spans="1:3" s="7" customFormat="1" ht="27" customHeight="1">
      <c r="A289" s="34" t="s">
        <v>104</v>
      </c>
      <c r="B289" s="3" t="s">
        <v>280</v>
      </c>
      <c r="C289" s="40">
        <v>8478418.13529</v>
      </c>
    </row>
    <row r="290" spans="1:3" s="7" customFormat="1" ht="30.75" customHeight="1">
      <c r="A290" s="34" t="s">
        <v>234</v>
      </c>
      <c r="B290" s="3" t="s">
        <v>89</v>
      </c>
      <c r="C290" s="40">
        <v>761556.70711</v>
      </c>
    </row>
    <row r="291" spans="1:3" s="7" customFormat="1" ht="15" customHeight="1">
      <c r="A291" s="34"/>
      <c r="B291" s="3" t="s">
        <v>83</v>
      </c>
      <c r="C291" s="26"/>
    </row>
    <row r="292" spans="1:3" s="7" customFormat="1" ht="21" customHeight="1">
      <c r="A292" s="33" t="s">
        <v>119</v>
      </c>
      <c r="B292" s="17" t="s">
        <v>90</v>
      </c>
      <c r="C292" s="27">
        <f>C293+C294+C297+C295+C296</f>
        <v>6708656.508640001</v>
      </c>
    </row>
    <row r="293" spans="1:3" s="7" customFormat="1" ht="29.25" customHeight="1">
      <c r="A293" s="39" t="s">
        <v>105</v>
      </c>
      <c r="B293" s="3" t="s">
        <v>91</v>
      </c>
      <c r="C293" s="36">
        <v>742310.4</v>
      </c>
    </row>
    <row r="294" spans="1:3" s="7" customFormat="1" ht="29.25" customHeight="1">
      <c r="A294" s="39" t="s">
        <v>106</v>
      </c>
      <c r="B294" s="3" t="s">
        <v>92</v>
      </c>
      <c r="C294" s="40">
        <v>415865.97743</v>
      </c>
    </row>
    <row r="295" spans="1:3" s="7" customFormat="1" ht="29.25" customHeight="1">
      <c r="A295" s="39" t="s">
        <v>235</v>
      </c>
      <c r="B295" s="3" t="s">
        <v>240</v>
      </c>
      <c r="C295" s="40">
        <v>1893721.08121</v>
      </c>
    </row>
    <row r="296" spans="1:3" s="7" customFormat="1" ht="39.75" customHeight="1">
      <c r="A296" s="39" t="s">
        <v>22</v>
      </c>
      <c r="B296" s="3" t="s">
        <v>23</v>
      </c>
      <c r="C296" s="26">
        <v>10000</v>
      </c>
    </row>
    <row r="297" spans="1:3" s="7" customFormat="1" ht="22.5" customHeight="1">
      <c r="A297" s="39" t="s">
        <v>236</v>
      </c>
      <c r="B297" s="3" t="s">
        <v>93</v>
      </c>
      <c r="C297" s="72">
        <v>3646759.05</v>
      </c>
    </row>
    <row r="298" spans="1:3" s="7" customFormat="1" ht="10.5" customHeight="1">
      <c r="A298" s="34"/>
      <c r="B298" s="3" t="s">
        <v>83</v>
      </c>
      <c r="C298" s="26"/>
    </row>
    <row r="299" spans="1:3" s="7" customFormat="1" ht="21" customHeight="1">
      <c r="A299" s="33" t="s">
        <v>118</v>
      </c>
      <c r="B299" s="17" t="s">
        <v>94</v>
      </c>
      <c r="C299" s="31">
        <f>C300</f>
        <v>227922.2</v>
      </c>
    </row>
    <row r="300" spans="1:3" s="7" customFormat="1" ht="37.5" customHeight="1">
      <c r="A300" s="34" t="s">
        <v>237</v>
      </c>
      <c r="B300" s="3" t="s">
        <v>95</v>
      </c>
      <c r="C300" s="36">
        <v>227922.2</v>
      </c>
    </row>
    <row r="301" spans="1:3" s="7" customFormat="1" ht="15" customHeight="1">
      <c r="A301" s="34"/>
      <c r="B301" s="3"/>
      <c r="C301" s="26"/>
    </row>
    <row r="302" spans="1:3" s="7" customFormat="1" ht="30" customHeight="1">
      <c r="A302" s="33" t="s">
        <v>117</v>
      </c>
      <c r="B302" s="17" t="s">
        <v>96</v>
      </c>
      <c r="C302" s="54">
        <f>SUM(C303:C308)</f>
        <v>22972458.187999997</v>
      </c>
    </row>
    <row r="303" spans="1:3" s="7" customFormat="1" ht="30" customHeight="1">
      <c r="A303" s="34" t="s">
        <v>107</v>
      </c>
      <c r="B303" s="3" t="s">
        <v>505</v>
      </c>
      <c r="C303" s="36">
        <v>6993592.5</v>
      </c>
    </row>
    <row r="304" spans="1:3" s="7" customFormat="1" ht="30" customHeight="1">
      <c r="A304" s="34" t="s">
        <v>108</v>
      </c>
      <c r="B304" s="3" t="s">
        <v>506</v>
      </c>
      <c r="C304" s="55">
        <v>9062473.931</v>
      </c>
    </row>
    <row r="305" spans="1:3" s="7" customFormat="1" ht="30" customHeight="1">
      <c r="A305" s="34" t="s">
        <v>42</v>
      </c>
      <c r="B305" s="3" t="s">
        <v>43</v>
      </c>
      <c r="C305" s="40">
        <v>2231648.93713</v>
      </c>
    </row>
    <row r="306" spans="1:3" s="7" customFormat="1" ht="30" customHeight="1">
      <c r="A306" s="34" t="s">
        <v>72</v>
      </c>
      <c r="B306" s="3" t="s">
        <v>73</v>
      </c>
      <c r="C306" s="26">
        <v>336</v>
      </c>
    </row>
    <row r="307" spans="1:3" ht="30" customHeight="1">
      <c r="A307" s="34" t="s">
        <v>109</v>
      </c>
      <c r="B307" s="3" t="s">
        <v>507</v>
      </c>
      <c r="C307" s="36">
        <v>9270.7</v>
      </c>
    </row>
    <row r="308" spans="1:3" ht="30" customHeight="1">
      <c r="A308" s="34" t="s">
        <v>110</v>
      </c>
      <c r="B308" s="3" t="s">
        <v>508</v>
      </c>
      <c r="C308" s="40">
        <v>4675136.11987</v>
      </c>
    </row>
    <row r="309" spans="1:3" ht="15" customHeight="1">
      <c r="A309" s="34"/>
      <c r="B309" s="3" t="s">
        <v>83</v>
      </c>
      <c r="C309" s="26"/>
    </row>
    <row r="310" spans="1:3" ht="29.25" customHeight="1">
      <c r="A310" s="33" t="s">
        <v>111</v>
      </c>
      <c r="B310" s="17" t="s">
        <v>279</v>
      </c>
      <c r="C310" s="27">
        <f>SUM(C311:C312)</f>
        <v>618176.36274</v>
      </c>
    </row>
    <row r="311" spans="1:3" ht="29.25" customHeight="1">
      <c r="A311" s="34" t="s">
        <v>112</v>
      </c>
      <c r="B311" s="3" t="s">
        <v>509</v>
      </c>
      <c r="C311" s="40">
        <v>530052.76274</v>
      </c>
    </row>
    <row r="312" spans="1:3" ht="29.25" customHeight="1">
      <c r="A312" s="34" t="s">
        <v>274</v>
      </c>
      <c r="B312" s="3" t="s">
        <v>510</v>
      </c>
      <c r="C312" s="36">
        <v>88123.6</v>
      </c>
    </row>
    <row r="313" spans="1:3" ht="15" customHeight="1">
      <c r="A313" s="34"/>
      <c r="B313" s="3" t="s">
        <v>83</v>
      </c>
      <c r="C313" s="26"/>
    </row>
    <row r="314" spans="1:3" ht="31.5" customHeight="1">
      <c r="A314" s="33" t="s">
        <v>113</v>
      </c>
      <c r="B314" s="17" t="s">
        <v>97</v>
      </c>
      <c r="C314" s="27">
        <f>SUM(C315:C318)</f>
        <v>777456.15385</v>
      </c>
    </row>
    <row r="315" spans="1:3" ht="31.5" customHeight="1">
      <c r="A315" s="34" t="s">
        <v>114</v>
      </c>
      <c r="B315" s="3" t="s">
        <v>98</v>
      </c>
      <c r="C315" s="26">
        <v>152163</v>
      </c>
    </row>
    <row r="316" spans="1:3" ht="31.5" customHeight="1">
      <c r="A316" s="34" t="s">
        <v>115</v>
      </c>
      <c r="B316" s="41" t="s">
        <v>241</v>
      </c>
      <c r="C316" s="26">
        <v>314255</v>
      </c>
    </row>
    <row r="317" spans="1:3" ht="31.5" customHeight="1">
      <c r="A317" s="34" t="s">
        <v>116</v>
      </c>
      <c r="B317" s="38" t="s">
        <v>242</v>
      </c>
      <c r="C317" s="40">
        <v>281811.15385</v>
      </c>
    </row>
    <row r="318" spans="1:3" ht="31.5" customHeight="1">
      <c r="A318" s="34" t="s">
        <v>307</v>
      </c>
      <c r="B318" s="38" t="s">
        <v>306</v>
      </c>
      <c r="C318" s="26">
        <v>29227</v>
      </c>
    </row>
    <row r="319" ht="15" customHeight="1"/>
    <row r="320" spans="1:3" ht="30.75" customHeight="1">
      <c r="A320" s="33" t="s">
        <v>270</v>
      </c>
      <c r="B320" s="17" t="s">
        <v>272</v>
      </c>
      <c r="C320" s="25">
        <f>C321+C322+C323+C324</f>
        <v>1631043</v>
      </c>
    </row>
    <row r="321" spans="1:3" ht="30.75" customHeight="1">
      <c r="A321" s="34" t="s">
        <v>271</v>
      </c>
      <c r="B321" s="3" t="s">
        <v>273</v>
      </c>
      <c r="C321" s="36">
        <v>165307.1</v>
      </c>
    </row>
    <row r="322" spans="1:3" ht="30.75" customHeight="1">
      <c r="A322" s="34" t="s">
        <v>439</v>
      </c>
      <c r="B322" s="3" t="s">
        <v>440</v>
      </c>
      <c r="C322" s="26">
        <v>149607</v>
      </c>
    </row>
    <row r="323" spans="1:3" ht="30.75" customHeight="1">
      <c r="A323" s="34" t="s">
        <v>441</v>
      </c>
      <c r="B323" s="3" t="s">
        <v>442</v>
      </c>
      <c r="C323" s="36">
        <v>948411.6</v>
      </c>
    </row>
    <row r="324" spans="1:3" ht="30.75" customHeight="1">
      <c r="A324" s="34" t="s">
        <v>61</v>
      </c>
      <c r="B324" s="38" t="s">
        <v>62</v>
      </c>
      <c r="C324" s="36">
        <v>367717.3</v>
      </c>
    </row>
    <row r="325" ht="15" customHeight="1"/>
    <row r="326" spans="1:3" ht="40.5" customHeight="1">
      <c r="A326" s="45" t="s">
        <v>268</v>
      </c>
      <c r="B326" s="29" t="s">
        <v>269</v>
      </c>
      <c r="C326" s="46">
        <f>C327</f>
        <v>189000</v>
      </c>
    </row>
    <row r="327" spans="1:3" ht="39.75" customHeight="1">
      <c r="A327" s="34" t="s">
        <v>267</v>
      </c>
      <c r="B327" s="3" t="s">
        <v>511</v>
      </c>
      <c r="C327" s="26">
        <v>189000</v>
      </c>
    </row>
    <row r="328" ht="39" customHeight="1" hidden="1">
      <c r="C328" s="56" t="s">
        <v>385</v>
      </c>
    </row>
    <row r="329" spans="1:3" ht="18.75" customHeight="1">
      <c r="A329" s="84"/>
      <c r="B329" s="84"/>
      <c r="C329" s="78" t="s">
        <v>523</v>
      </c>
    </row>
    <row r="330" spans="1:3" ht="18.75" customHeight="1">
      <c r="A330" s="74"/>
      <c r="B330" s="85"/>
      <c r="C330" s="86"/>
    </row>
    <row r="331" spans="1:3" ht="18.75">
      <c r="A331" s="84" t="s">
        <v>519</v>
      </c>
      <c r="B331" s="84"/>
      <c r="C331" s="84"/>
    </row>
    <row r="332" spans="1:3" ht="22.5" customHeight="1">
      <c r="A332" s="84" t="s">
        <v>518</v>
      </c>
      <c r="B332" s="84"/>
      <c r="C332" s="84"/>
    </row>
    <row r="333" spans="1:3" ht="18.75">
      <c r="A333" s="79"/>
      <c r="B333" s="79"/>
      <c r="C333" s="57"/>
    </row>
    <row r="334" spans="1:3" ht="25.5" customHeight="1">
      <c r="A334" s="80" t="s">
        <v>520</v>
      </c>
      <c r="B334" s="80"/>
      <c r="C334" s="80"/>
    </row>
  </sheetData>
  <sheetProtection/>
  <mergeCells count="15">
    <mergeCell ref="A7:C7"/>
    <mergeCell ref="B1:C1"/>
    <mergeCell ref="B2:C2"/>
    <mergeCell ref="B3:C3"/>
    <mergeCell ref="B4:C4"/>
    <mergeCell ref="A5:C5"/>
    <mergeCell ref="A333:B333"/>
    <mergeCell ref="A334:C334"/>
    <mergeCell ref="A9:A11"/>
    <mergeCell ref="B9:B11"/>
    <mergeCell ref="C9:C11"/>
    <mergeCell ref="A329:B329"/>
    <mergeCell ref="A331:C331"/>
    <mergeCell ref="A332:C332"/>
    <mergeCell ref="B330:C330"/>
  </mergeCells>
  <hyperlinks>
    <hyperlink ref="B146" r:id="rId1" display="consultantplus://offline/ref=F24C8E6DB66470D84A90B538122B6EF53269530DCF87971A2CB100508793B5FA8F4682531287D0C48F1623BE134AD97CDE704933907EAF21SFk2H"/>
  </hyperlink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60" r:id="rId2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403-4</dc:creator>
  <cp:keywords/>
  <dc:description/>
  <cp:lastModifiedBy>Пользователь</cp:lastModifiedBy>
  <cp:lastPrinted>2024-04-22T12:56:50Z</cp:lastPrinted>
  <dcterms:created xsi:type="dcterms:W3CDTF">2004-12-09T14:08:30Z</dcterms:created>
  <dcterms:modified xsi:type="dcterms:W3CDTF">2024-04-22T12:56:58Z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